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A.1 - Údržba vyšší zeleně..." sheetId="2" r:id="rId2"/>
    <sheet name="A.1.2 - VON - ostatní práce" sheetId="3" r:id="rId3"/>
    <sheet name="A.2.2 - Přepravy a manipu..." sheetId="4" r:id="rId4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'A.1 - Údržba vyšší zeleně...'!$C$78:$K$255</definedName>
    <definedName name="_xlnm.Print_Area" localSheetId="1">'A.1 - Údržba vyšší zeleně...'!$C$66:$K$255</definedName>
    <definedName name="_xlnm.Print_Titles" localSheetId="1">'A.1 - Údržba vyšší zeleně...'!$78:$78</definedName>
    <definedName name="_xlnm._FilterDatabase" localSheetId="2" hidden="1">'A.1.2 - VON - ostatní práce'!$C$84:$K$94</definedName>
    <definedName name="_xlnm.Print_Area" localSheetId="2">'A.1.2 - VON - ostatní práce'!$C$70:$K$94</definedName>
    <definedName name="_xlnm.Print_Titles" localSheetId="2">'A.1.2 - VON - ostatní práce'!$84:$84</definedName>
    <definedName name="_xlnm._FilterDatabase" localSheetId="3" hidden="1">'A.2.2 - Přepravy a manipu...'!$C$84:$K$101</definedName>
    <definedName name="_xlnm.Print_Area" localSheetId="3">'A.2.2 - Přepravy a manipu...'!$C$70:$K$101</definedName>
    <definedName name="_xlnm.Print_Titles" localSheetId="3">'A.2.2 - Přepravy a manipu...'!$84:$84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1"/>
  <c r="F81"/>
  <c r="F79"/>
  <c r="E77"/>
  <c r="J58"/>
  <c r="F58"/>
  <c r="F56"/>
  <c r="E54"/>
  <c r="J26"/>
  <c r="E26"/>
  <c r="J82"/>
  <c r="J25"/>
  <c r="J20"/>
  <c r="E20"/>
  <c r="F82"/>
  <c r="J19"/>
  <c r="J14"/>
  <c r="J79"/>
  <c r="E7"/>
  <c r="E73"/>
  <c i="3" r="J39"/>
  <c r="J38"/>
  <c i="1" r="AY57"/>
  <c i="3" r="J37"/>
  <c i="1" r="AX57"/>
  <c i="3"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1"/>
  <c r="F81"/>
  <c r="F79"/>
  <c r="E77"/>
  <c r="J58"/>
  <c r="F58"/>
  <c r="F56"/>
  <c r="E54"/>
  <c r="J26"/>
  <c r="E26"/>
  <c r="J59"/>
  <c r="J25"/>
  <c r="J20"/>
  <c r="E20"/>
  <c r="F82"/>
  <c r="J19"/>
  <c r="J14"/>
  <c r="J79"/>
  <c r="E7"/>
  <c r="E50"/>
  <c i="2" r="J37"/>
  <c r="J36"/>
  <c i="1" r="AY55"/>
  <c i="2" r="J35"/>
  <c i="1" r="AX55"/>
  <c i="2"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5"/>
  <c r="F75"/>
  <c r="F73"/>
  <c r="E71"/>
  <c r="J54"/>
  <c r="F54"/>
  <c r="F52"/>
  <c r="E50"/>
  <c r="J24"/>
  <c r="E24"/>
  <c r="J76"/>
  <c r="J23"/>
  <c r="J18"/>
  <c r="E18"/>
  <c r="F55"/>
  <c r="J17"/>
  <c r="J12"/>
  <c r="J73"/>
  <c r="E7"/>
  <c r="E69"/>
  <c i="1" r="L50"/>
  <c r="AM50"/>
  <c r="AM49"/>
  <c r="L49"/>
  <c r="AM47"/>
  <c r="L47"/>
  <c r="L45"/>
  <c r="L44"/>
  <c i="4" r="BK100"/>
  <c r="J100"/>
  <c r="BK98"/>
  <c r="J98"/>
  <c r="BK95"/>
  <c r="J95"/>
  <c r="BK92"/>
  <c r="J92"/>
  <c r="BK89"/>
  <c r="J89"/>
  <c r="BK86"/>
  <c r="J86"/>
  <c i="3" r="BK92"/>
  <c r="J92"/>
  <c r="J89"/>
  <c r="BK86"/>
  <c r="J86"/>
  <c i="2" r="J254"/>
  <c r="BK252"/>
  <c r="BK250"/>
  <c r="J248"/>
  <c r="J244"/>
  <c r="J242"/>
  <c r="J238"/>
  <c r="BK234"/>
  <c r="BK232"/>
  <c r="BK222"/>
  <c r="J220"/>
  <c r="J218"/>
  <c r="J216"/>
  <c r="BK212"/>
  <c r="BK210"/>
  <c r="J195"/>
  <c r="J186"/>
  <c r="J183"/>
  <c r="J180"/>
  <c r="BK177"/>
  <c r="J171"/>
  <c r="BK168"/>
  <c r="BK162"/>
  <c r="BK159"/>
  <c r="BK153"/>
  <c r="J150"/>
  <c r="J147"/>
  <c r="BK144"/>
  <c r="BK141"/>
  <c r="BK138"/>
  <c r="J135"/>
  <c r="BK126"/>
  <c r="BK123"/>
  <c r="BK117"/>
  <c r="J114"/>
  <c r="BK111"/>
  <c r="BK108"/>
  <c r="BK100"/>
  <c r="J98"/>
  <c r="BK96"/>
  <c r="BK90"/>
  <c r="BK88"/>
  <c r="BK84"/>
  <c r="J82"/>
  <c r="J80"/>
  <c i="4" r="F39"/>
  <c i="3" r="BK89"/>
  <c i="2" r="BK254"/>
  <c r="BK248"/>
  <c r="J246"/>
  <c r="J240"/>
  <c r="J236"/>
  <c r="BK230"/>
  <c r="J228"/>
  <c r="BK226"/>
  <c r="BK224"/>
  <c r="BK218"/>
  <c r="J214"/>
  <c r="J212"/>
  <c r="J210"/>
  <c r="BK207"/>
  <c r="J201"/>
  <c r="BK198"/>
  <c r="BK195"/>
  <c r="BK189"/>
  <c r="BK186"/>
  <c r="BK183"/>
  <c r="BK180"/>
  <c r="BK174"/>
  <c r="BK171"/>
  <c r="J168"/>
  <c r="BK165"/>
  <c r="J162"/>
  <c r="BK150"/>
  <c r="J144"/>
  <c r="J132"/>
  <c r="BK114"/>
  <c r="BK105"/>
  <c r="BK102"/>
  <c r="J92"/>
  <c r="J86"/>
  <c r="J252"/>
  <c r="J250"/>
  <c r="BK246"/>
  <c r="BK244"/>
  <c r="BK242"/>
  <c r="BK240"/>
  <c r="BK238"/>
  <c r="BK236"/>
  <c r="J234"/>
  <c r="J232"/>
  <c r="J230"/>
  <c r="BK228"/>
  <c r="J226"/>
  <c r="J224"/>
  <c r="J222"/>
  <c r="BK216"/>
  <c r="BK214"/>
  <c r="BK204"/>
  <c r="BK201"/>
  <c r="J198"/>
  <c r="J192"/>
  <c r="J174"/>
  <c r="J159"/>
  <c r="J156"/>
  <c r="J153"/>
  <c r="BK147"/>
  <c r="J141"/>
  <c r="J138"/>
  <c r="BK135"/>
  <c r="BK132"/>
  <c r="BK129"/>
  <c r="J126"/>
  <c r="J123"/>
  <c r="BK120"/>
  <c r="J111"/>
  <c r="J105"/>
  <c r="J102"/>
  <c r="J100"/>
  <c r="BK94"/>
  <c r="BK92"/>
  <c r="J88"/>
  <c r="BK86"/>
  <c r="J84"/>
  <c r="BK82"/>
  <c r="BK80"/>
  <c r="BK220"/>
  <c r="J207"/>
  <c r="J204"/>
  <c r="BK192"/>
  <c r="J189"/>
  <c r="J177"/>
  <c r="J165"/>
  <c r="BK156"/>
  <c r="J129"/>
  <c r="J120"/>
  <c r="J117"/>
  <c r="J108"/>
  <c r="BK98"/>
  <c r="J96"/>
  <c r="J94"/>
  <c r="J90"/>
  <c i="1" r="AS56"/>
  <c i="2" l="1" r="P79"/>
  <c i="1" r="AU55"/>
  <c i="2" r="T79"/>
  <c i="3" r="BK85"/>
  <c r="J85"/>
  <c r="J63"/>
  <c r="R85"/>
  <c i="2" r="BK79"/>
  <c r="J79"/>
  <c r="R79"/>
  <c i="3" r="P85"/>
  <c i="1" r="AU57"/>
  <c i="3" r="T85"/>
  <c i="4" r="BK85"/>
  <c r="J85"/>
  <c r="J63"/>
  <c r="P85"/>
  <c i="1" r="AU58"/>
  <c i="4" r="R85"/>
  <c r="T85"/>
  <c i="2" r="J55"/>
  <c r="BE92"/>
  <c r="BE100"/>
  <c r="BE111"/>
  <c r="BE120"/>
  <c r="BE123"/>
  <c r="BE159"/>
  <c r="BE165"/>
  <c r="BE168"/>
  <c r="BE183"/>
  <c r="BE195"/>
  <c r="BE198"/>
  <c r="BE207"/>
  <c r="BE210"/>
  <c r="BE212"/>
  <c r="BE216"/>
  <c r="BE218"/>
  <c r="E48"/>
  <c r="J52"/>
  <c r="F76"/>
  <c r="BE84"/>
  <c r="BE88"/>
  <c r="BE105"/>
  <c r="BE114"/>
  <c r="BE141"/>
  <c r="BE153"/>
  <c r="BE162"/>
  <c r="BE174"/>
  <c r="BE177"/>
  <c r="BE180"/>
  <c r="BE204"/>
  <c r="BE224"/>
  <c r="BE226"/>
  <c r="BE228"/>
  <c r="BE234"/>
  <c r="BE242"/>
  <c r="BE244"/>
  <c r="BE252"/>
  <c r="BE254"/>
  <c i="4" r="J56"/>
  <c r="J59"/>
  <c i="2" r="BE94"/>
  <c r="BE96"/>
  <c r="BE98"/>
  <c r="BE108"/>
  <c r="BE126"/>
  <c r="BE132"/>
  <c r="BE138"/>
  <c r="BE156"/>
  <c r="BE192"/>
  <c r="BE201"/>
  <c r="BE214"/>
  <c r="BE220"/>
  <c r="BE230"/>
  <c r="BE232"/>
  <c r="BE238"/>
  <c i="3" r="J56"/>
  <c r="F59"/>
  <c r="E73"/>
  <c r="J82"/>
  <c r="BE86"/>
  <c r="BE89"/>
  <c i="2" r="BE80"/>
  <c r="BE82"/>
  <c r="BE86"/>
  <c r="BE90"/>
  <c r="BE102"/>
  <c r="BE117"/>
  <c r="BE129"/>
  <c r="BE135"/>
  <c r="BE144"/>
  <c r="BE147"/>
  <c r="BE150"/>
  <c r="BE171"/>
  <c r="BE186"/>
  <c r="BE189"/>
  <c r="BE222"/>
  <c r="BE236"/>
  <c r="BE240"/>
  <c r="BE246"/>
  <c r="BE248"/>
  <c r="BE250"/>
  <c i="3" r="BE92"/>
  <c i="4" r="E50"/>
  <c r="F59"/>
  <c r="BE86"/>
  <c r="BE89"/>
  <c r="BE92"/>
  <c r="BE95"/>
  <c r="BE98"/>
  <c r="BE100"/>
  <c i="1" r="BD58"/>
  <c i="2" r="F36"/>
  <c i="1" r="BC55"/>
  <c i="2" r="F35"/>
  <c i="1" r="BB55"/>
  <c i="3" r="J36"/>
  <c i="1" r="AW57"/>
  <c i="3" r="F39"/>
  <c i="1" r="BD57"/>
  <c i="2" r="J34"/>
  <c i="1" r="AW55"/>
  <c i="3" r="F36"/>
  <c i="1" r="BA57"/>
  <c i="3" r="F37"/>
  <c i="1" r="BB57"/>
  <c i="3" r="F38"/>
  <c i="1" r="BC57"/>
  <c i="4" r="F36"/>
  <c i="1" r="BA58"/>
  <c i="4" r="F37"/>
  <c i="1" r="BB58"/>
  <c r="AS54"/>
  <c i="2" r="F34"/>
  <c i="1" r="BA55"/>
  <c i="2" r="J30"/>
  <c i="1" r="AG55"/>
  <c i="4" r="J36"/>
  <c i="1" r="AW58"/>
  <c i="4" r="F38"/>
  <c i="1" r="BC58"/>
  <c i="2" r="F37"/>
  <c i="1" r="BD55"/>
  <c i="2" l="1" r="J59"/>
  <c i="3" r="J32"/>
  <c i="1" r="AG57"/>
  <c r="AU56"/>
  <c i="2" r="J33"/>
  <c i="1" r="AV55"/>
  <c r="AT55"/>
  <c r="AN55"/>
  <c i="4" r="J32"/>
  <c i="1" r="AG58"/>
  <c r="BC56"/>
  <c r="AY56"/>
  <c r="BA56"/>
  <c r="AW56"/>
  <c i="3" r="J35"/>
  <c i="1" r="AV57"/>
  <c r="AT57"/>
  <c r="BD56"/>
  <c i="3" r="F35"/>
  <c i="1" r="AZ57"/>
  <c i="4" r="J35"/>
  <c i="1" r="AV58"/>
  <c r="AT58"/>
  <c r="BB56"/>
  <c r="AX56"/>
  <c i="2" r="F33"/>
  <c i="1" r="AZ55"/>
  <c i="4" r="F35"/>
  <c i="1" r="AZ58"/>
  <c i="4" l="1" r="J41"/>
  <c i="3" r="J41"/>
  <c i="2" r="J39"/>
  <c i="1" r="BC54"/>
  <c r="AY54"/>
  <c r="BB54"/>
  <c r="W31"/>
  <c r="BA54"/>
  <c r="W30"/>
  <c r="BD54"/>
  <c r="W33"/>
  <c r="AN57"/>
  <c r="AN58"/>
  <c r="AG56"/>
  <c r="AU54"/>
  <c r="AZ56"/>
  <c r="AV56"/>
  <c r="AT56"/>
  <c l="1" r="AG54"/>
  <c r="AZ54"/>
  <c r="W29"/>
  <c r="AN56"/>
  <c r="AW54"/>
  <c r="AK30"/>
  <c r="W32"/>
  <c r="AX54"/>
  <c l="1"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<sst xmlns="http://schemas.openxmlformats.org/spreadsheetml/2006/main">
  <si>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</si>
  <si>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</si>
  <si>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</si>
  <si>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</si>
  <si>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</si>
  <si>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{66e0fe08-949d-4dd5-8a94-e433594ababe}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</si>
  <si>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</si>
  <si>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</si>
  <si>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</si>
  <si>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</si>
  <si>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</si>
  <si>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</si>
  <si>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</si>
  <si>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</si>
  <si>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65019227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</si>
  <si>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</si>
  <si>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</si>
  <si>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vyšší zeleně v obvodu OŘ Ústí n.L. - OBLAST Č. 3</t>
  </si>
  <si>
    <t>KSO:</t>
  </si>
  <si>
    <t/>
  </si>
  <si>
    <t>CC-CZ:</t>
  </si>
  <si>
    <t>Místo:</t>
  </si>
  <si>
    <t>obvod Správy tratí Karlovy Vary</t>
  </si>
  <si>
    <t>Datum:</t>
  </si>
  <si>
    <t>2. 12. 2019</t>
  </si>
  <si>
    <t>Zadavatel:</t>
  </si>
  <si>
    <t>IČ:</t>
  </si>
  <si>
    <t>70994234</t>
  </si>
  <si>
    <t>Správa železnic, státní organizace;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</si>
  <si>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</si>
  <si>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</si>
  <si>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</si>
  <si>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</si>
  <si>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</si>
  <si>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</si>
  <si>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</si>
  <si>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</si>
  <si>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</si>
  <si>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</si>
  <si>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</si>
  <si>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</si>
  <si>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</si>
  <si>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</si>
  <si>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</si>
  <si>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</si>
  <si>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</si>
  <si>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</si>
  <si>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</si>
  <si>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</si>
  <si>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</si>
  <si>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</si>
  <si>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</si>
  <si>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</si>
  <si>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</si>
  <si>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</si>
  <si>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</si>
  <si>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</si>
  <si>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</si>
  <si>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</si>
  <si>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</si>
  <si>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</si>
  <si>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</si>
  <si>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</si>
  <si>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</si>
  <si>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</si>
  <si>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</si>
  <si>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</si>
  <si>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</si>
  <si>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</si>
  <si>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</si>
  <si>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</si>
  <si>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</si>
  <si>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</si>
  <si>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</si>
  <si>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</si>
  <si>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</si>
  <si>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</si>
  <si>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</si>
  <si>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</si>
  <si>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Údržba vyšší zeleně (Sborník SŽDC 2019)</t>
  </si>
  <si>
    <t>STA</t>
  </si>
  <si>
    <t>1</t>
  </si>
  <si>
    <t>{a6adcf7d-039a-42de-bde0-18f0aaf79093}</t>
  </si>
  <si>
    <t>2</t>
  </si>
  <si>
    <t>A.2</t>
  </si>
  <si>
    <t>VON (Sborník SŽDC 2019)</t>
  </si>
  <si>
    <t>{0a6facb1-6dff-48b9-801c-9999b18ac9dd}</t>
  </si>
  <si>
    <t>A.1.2</t>
  </si>
  <si>
    <t>VON - ostatní práce</t>
  </si>
  <si>
    <t>Soupis</t>
  </si>
  <si>
    <t>{10c91261-5c2d-430f-8e20-46d239a03575}</t>
  </si>
  <si>
    <t>A.2.2</t>
  </si>
  <si>
    <t>Přepravy a manipulace</t>
  </si>
  <si>
    <t>{badfaeb9-edd9-49a7-b932-a38860e529de}</t>
  </si>
  <si>
    <t>KRYCÍ LIST SOUPISU PRACÍ</t>
  </si>
  <si>
    <t>Objekt:</t>
  </si>
  <si>
    <t>A.1 - Údržba vyšší zeleně (Sborník SŽDC 2019)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</si>
  <si>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</si>
  <si>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</si>
  <si>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</si>
  <si>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</si>
  <si>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</si>
  <si>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</si>
  <si>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</si>
  <si>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</si>
  <si>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</si>
  <si>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</si>
  <si>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</si>
  <si>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</si>
  <si>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</si>
  <si>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</si>
  <si>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</si>
  <si>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</si>
  <si>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</si>
  <si>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</si>
  <si>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5902005010</t>
  </si>
  <si>
    <t>Operativní odstranění závad na železničním spodku nebo svršku</t>
  </si>
  <si>
    <t>hod</t>
  </si>
  <si>
    <t>Sborník UOŽI 01 2019</t>
  </si>
  <si>
    <t>4</t>
  </si>
  <si>
    <t>ROZPOCET</t>
  </si>
  <si>
    <t>-175169338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</si>
  <si>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</si>
  <si>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</si>
  <si>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5904005010</t>
  </si>
  <si>
    <t>Vysečení travního porostu ručně sklon terénu do 1:2</t>
  </si>
  <si>
    <t>m2</t>
  </si>
  <si>
    <t>-2119105406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</si>
  <si>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</si>
  <si>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3</t>
  </si>
  <si>
    <t>5904005020</t>
  </si>
  <si>
    <t>Vysečení travního porostu ručně sklon terénu přes 1:2</t>
  </si>
  <si>
    <t>1195620255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</si>
  <si>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</si>
  <si>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</si>
  <si>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</t>
  </si>
  <si>
    <t>ha</t>
  </si>
  <si>
    <t>-1747882332</t>
  </si>
  <si>
    <t>Vysečení travního porostu strojně kolovou nebo kolejovou mechanizací. Poznámka: 1. V cenách jsou započteny náklady na provedení s ponecháním pokosu na místě, a/nebo mulčování u likvidace strojně. 2. V cenách nejsou obsaženy náklady na odklizení a likvidaci pokosu.</t>
  </si>
  <si>
    <t>5</t>
  </si>
  <si>
    <t>5904010010</t>
  </si>
  <si>
    <t>Odklizení travního porostu ručně</t>
  </si>
  <si>
    <t>1049488834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</si>
  <si>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</si>
  <si>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6</t>
  </si>
  <si>
    <t>5904020010</t>
  </si>
  <si>
    <t>Vyřezání křovin porost řídký 1 až 5 kusů stonků na m2 plochy sklon terénu do 1:2</t>
  </si>
  <si>
    <t>-741539121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</si>
  <si>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</si>
  <si>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7</t>
  </si>
  <si>
    <t>5904020020</t>
  </si>
  <si>
    <t>Vyřezání křovin porost řídký 1 až 5 kusů stonků na m2 plochy sklon terénu přes 1:2</t>
  </si>
  <si>
    <t>-648121795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</si>
  <si>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</si>
  <si>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8</t>
  </si>
  <si>
    <t>5904020110</t>
  </si>
  <si>
    <t>Vyřezání křovin porost hustý 6 a více kusů stonků na m2 plochy sklon terénu do 1:2</t>
  </si>
  <si>
    <t>-539959266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</si>
  <si>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</si>
  <si>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</si>
  <si>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5904020120</t>
  </si>
  <si>
    <t>Vyřezání křovin porost hustý 6 a více kusů stonků na m2 plochy sklon terénu přes 1:2</t>
  </si>
  <si>
    <t>-1529255677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</si>
  <si>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</si>
  <si>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10</t>
  </si>
  <si>
    <t>5904025010</t>
  </si>
  <si>
    <t>Ořez větví místně ručně do výšky nad terénem do 2 m</t>
  </si>
  <si>
    <t>1827972951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</si>
  <si>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</si>
  <si>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11</t>
  </si>
  <si>
    <t>5904025020</t>
  </si>
  <si>
    <t>Ořez větví místně ručně do výšky nad terénem přes 2 m</t>
  </si>
  <si>
    <t>1756625495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</si>
  <si>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</si>
  <si>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12</t>
  </si>
  <si>
    <t>5904035010</t>
  </si>
  <si>
    <t>Kácení stromů se sklonem terénu do 1:2 obvodem kmene od 31 do 63 cm</t>
  </si>
  <si>
    <t>kus</t>
  </si>
  <si>
    <t>508717861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</si>
  <si>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</si>
  <si>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</si>
  <si>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</si>
  <si>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13</t>
  </si>
  <si>
    <t>5904035020</t>
  </si>
  <si>
    <t>Kácení stromů se sklonem terénu do 1:2 obvodem kmene přes 63 do 80 cm</t>
  </si>
  <si>
    <t>-1539256321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</si>
  <si>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</si>
  <si>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</si>
  <si>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14</t>
  </si>
  <si>
    <t>5904035030</t>
  </si>
  <si>
    <t>Kácení stromů se sklonem terénu do 1:2 obvodem kmene přes 80 do 157 cm</t>
  </si>
  <si>
    <t>-1443206936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</si>
  <si>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</si>
  <si>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</si>
  <si>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</si>
  <si>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</si>
  <si>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-1999019069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</si>
  <si>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</si>
  <si>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</si>
  <si>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16</t>
  </si>
  <si>
    <t>5904035050</t>
  </si>
  <si>
    <t>Kácení stromů se sklonem terénu do 1:2 obvodem kmene přes 220 do 283 cm</t>
  </si>
  <si>
    <t>1845424390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</si>
  <si>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</si>
  <si>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</si>
  <si>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17</t>
  </si>
  <si>
    <t>5904035060</t>
  </si>
  <si>
    <t>Kácení stromů se sklonem terénu do 1:2 obvodem kmene přes 283 cm</t>
  </si>
  <si>
    <t>-253418718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</si>
  <si>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</si>
  <si>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přes 91 cm</t>
  </si>
  <si>
    <t>18</t>
  </si>
  <si>
    <t>5904035110</t>
  </si>
  <si>
    <t>Kácení stromů se sklonem terénu přes 1:2 obvodem kmene od 31 do 63 cm</t>
  </si>
  <si>
    <t>-689982938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</si>
  <si>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</si>
  <si>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</t>
  </si>
  <si>
    <t>5904035120</t>
  </si>
  <si>
    <t>Kácení stromů se sklonem terénu přes 1:2 obvodem kmene přes 63 do 80 cm</t>
  </si>
  <si>
    <t>-1981336027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</si>
  <si>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</si>
  <si>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20</t>
  </si>
  <si>
    <t>5904035130</t>
  </si>
  <si>
    <t>Kácení stromů se sklonem terénu přes 1:2 obvodem kmene přes 80 do 157 cm</t>
  </si>
  <si>
    <t>-1039816086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</si>
  <si>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</si>
  <si>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</si>
  <si>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</si>
  <si>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1882336439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</si>
  <si>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</si>
  <si>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</t>
  </si>
  <si>
    <t>5904035150</t>
  </si>
  <si>
    <t>Kácení stromů se sklonem terénu přes 1:2 obvodem kmene přes 220 do 283 cm</t>
  </si>
  <si>
    <t>1294465560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</si>
  <si>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</si>
  <si>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</si>
  <si>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5904035160</t>
  </si>
  <si>
    <t>Kácení stromů se sklonem terénu přes 1:2 obvodem kmene přes 283 cm</t>
  </si>
  <si>
    <t>-1373379026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</si>
  <si>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</si>
  <si>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24</t>
  </si>
  <si>
    <t>5904040010</t>
  </si>
  <si>
    <t>Rizikové kácení stromů listnatých se sklonem terénu do 1:2 obvodem kmene od 31 do 63 cm</t>
  </si>
  <si>
    <t>-845231661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</si>
  <si>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</si>
  <si>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25</t>
  </si>
  <si>
    <t>5904040020</t>
  </si>
  <si>
    <t>Rizikové kácení stromů listnatých se sklonem terénu do 1:2 obvodem kmene přes 63 do 80 cm</t>
  </si>
  <si>
    <t>933256851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</si>
  <si>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</si>
  <si>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26</t>
  </si>
  <si>
    <t>5904040030</t>
  </si>
  <si>
    <t>Rizikové kácení stromů listnatých se sklonem terénu do 1:2 obvodem kmene přes 80 do 157 cm</t>
  </si>
  <si>
    <t>-1398781344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</si>
  <si>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</si>
  <si>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27</t>
  </si>
  <si>
    <t>5904040040</t>
  </si>
  <si>
    <t>Rizikové kácení stromů listnatých se sklonem terénu do 1:2 obvodem kmene přes 157 do 220 cm</t>
  </si>
  <si>
    <t>-970521368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</si>
  <si>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</si>
  <si>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28</t>
  </si>
  <si>
    <t>5904040050</t>
  </si>
  <si>
    <t>Rizikové kácení stromů listnatých se sklonem terénu do 1:2 obvodem kmene přes 220 do 283 cm</t>
  </si>
  <si>
    <t>2052638250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</si>
  <si>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</si>
  <si>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</t>
  </si>
  <si>
    <t>5904040060</t>
  </si>
  <si>
    <t>Rizikové kácení stromů listnatých se sklonem terénu do 1:2 obvodem kmene přes 283 cm</t>
  </si>
  <si>
    <t>-1122011135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</si>
  <si>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</si>
  <si>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30</t>
  </si>
  <si>
    <t>5904040110</t>
  </si>
  <si>
    <t>Rizikové kácení stromů listnatých se sklonem terénu přes 1:2 obvodem kmene od 31 do 63 cm</t>
  </si>
  <si>
    <t>720470688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</si>
  <si>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</si>
  <si>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</si>
  <si>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5904040120</t>
  </si>
  <si>
    <t>Rizikové kácení stromů listnatých se sklonem terénu přes 1:2 obvodem kmene přes 63 do 80 cm</t>
  </si>
  <si>
    <t>-1655894265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</si>
  <si>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</si>
  <si>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</si>
  <si>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5904040130</t>
  </si>
  <si>
    <t>Rizikové kácení stromů listnatých se sklonem terénu přes 1:2 obvodem kmene přes 80 do 157 cm</t>
  </si>
  <si>
    <t>-1605715978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</si>
  <si>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</si>
  <si>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</si>
  <si>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5904040140</t>
  </si>
  <si>
    <t>Rizikové kácení stromů listnatých se sklonem terénu přes 1:2 obvodem kmene přes 157 do 220 cm</t>
  </si>
  <si>
    <t>94394712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</si>
  <si>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</si>
  <si>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</si>
  <si>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5904040150</t>
  </si>
  <si>
    <t>Rizikové kácení stromů listnatých se sklonem terénu přes 1:2 obvodem kmene přes 220 do 283 cm</t>
  </si>
  <si>
    <t>-1407494103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</si>
  <si>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</si>
  <si>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</si>
  <si>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5904040160</t>
  </si>
  <si>
    <t>Rizikové kácení stromů listnatých se sklonem terénu přes 1:2 obvodem kmene přes 283 cm</t>
  </si>
  <si>
    <t>364684992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</si>
  <si>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</si>
  <si>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</si>
  <si>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5904040210</t>
  </si>
  <si>
    <t>Rizikové kácení stromů jehličnatých se sklonem terénu do 1:2 obvodem kmene od 31 do 63 cm</t>
  </si>
  <si>
    <t>-266359300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</si>
  <si>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</si>
  <si>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</si>
  <si>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5904040220</t>
  </si>
  <si>
    <t>Rizikové kácení stromů jehličnatých se sklonem terénu do 1:2 obvodem kmene přes 63 do 80 cm</t>
  </si>
  <si>
    <t>-1027831493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</si>
  <si>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</si>
  <si>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</si>
  <si>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5904040230</t>
  </si>
  <si>
    <t>Rizikové kácení stromů jehličnatých se sklonem terénu do 1:2 obvodem kmene přes 80 do 157 cm</t>
  </si>
  <si>
    <t>1606757243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</si>
  <si>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</si>
  <si>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</si>
  <si>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5904040240</t>
  </si>
  <si>
    <t>Rizikové kácení stromů jehličnatých se sklonem terénu do 1:2 obvodem kmene přes 157 do 220 cm</t>
  </si>
  <si>
    <t>-514779871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</si>
  <si>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</si>
  <si>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</si>
  <si>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5904040250</t>
  </si>
  <si>
    <t>Rizikové kácení stromů jehličnatých se sklonem terénu do 1:2 obvodem kmene přes 220 do 283 cm</t>
  </si>
  <si>
    <t>1512024065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</si>
  <si>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</si>
  <si>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</si>
  <si>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5904040260</t>
  </si>
  <si>
    <t>Rizikové kácení stromů jehličnatých se sklonem terénu do 1:2 obvodem kmene přes 283 cm</t>
  </si>
  <si>
    <t>-415096916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</si>
  <si>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</si>
  <si>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</si>
  <si>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5904040310</t>
  </si>
  <si>
    <t>Rizikové kácení stromů jehličnatých se sklonem terénu přes 1:2 obvodem kmene od 31 do 63 cm</t>
  </si>
  <si>
    <t>-364720216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</si>
  <si>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</si>
  <si>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</si>
  <si>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5904040320</t>
  </si>
  <si>
    <t>Rizikové kácení stromů jehličnatých se sklonem terénu přes 1:2 obvodem kmene přes 63 do 80 cm</t>
  </si>
  <si>
    <t>154219526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</si>
  <si>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</si>
  <si>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</si>
  <si>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5904040330</t>
  </si>
  <si>
    <t>Rizikové kácení stromů jehličnatých se sklonem terénu přes 1:2 obvodem kmene přes 80 do 157 cm</t>
  </si>
  <si>
    <t>1602666565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</si>
  <si>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</si>
  <si>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</si>
  <si>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5904040340</t>
  </si>
  <si>
    <t>Rizikové kácení stromů jehličnatých se sklonem terénu přes 1:2 obvodem kmene přes 157 do 220 cm</t>
  </si>
  <si>
    <t>-580072427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</si>
  <si>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</si>
  <si>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</si>
  <si>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5904040350</t>
  </si>
  <si>
    <t>Rizikové kácení stromů jehličnatých se sklonem terénu přes 1:2 obvodem kmene přes 220 do 283 cm</t>
  </si>
  <si>
    <t>357044410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</si>
  <si>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</si>
  <si>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</si>
  <si>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5904040360</t>
  </si>
  <si>
    <t>Rizikové kácení stromů jehličnatých se sklonem terénu přes 1:2 obvodem kmene přes 283 cm</t>
  </si>
  <si>
    <t>-1947203975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</si>
  <si>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</si>
  <si>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</si>
  <si>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5904045030</t>
  </si>
  <si>
    <t>Odstranění pařezu mechanicky průměru přes 30 cm do 60 cm</t>
  </si>
  <si>
    <t>-1525711120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</si>
  <si>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</si>
  <si>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49</t>
  </si>
  <si>
    <t>5904045040</t>
  </si>
  <si>
    <t>Odstranění pařezu mechanicky průměru přes 60 cm do 100 cm</t>
  </si>
  <si>
    <t>-2113527048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</si>
  <si>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</si>
  <si>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50</t>
  </si>
  <si>
    <t>5904045050</t>
  </si>
  <si>
    <t>Odstranění pařezu mechanicky průměru přes 100 cm</t>
  </si>
  <si>
    <t>-111917875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</si>
  <si>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</si>
  <si>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51</t>
  </si>
  <si>
    <t>5904050010</t>
  </si>
  <si>
    <t>Ošetření řezné plochy pařezu herbicidem průměru do 10 cm</t>
  </si>
  <si>
    <t>-778858049</t>
  </si>
  <si>
    <t>Ošetření řezné plochy pařezu herbicidem průměru do 10 cm. Poznámka: 1. V cenách jsou započteny náklady aplikace roztoku na pařez pro omezení růstu výmladnosti a náklady na dodávku obarveného herbicidu.</t>
  </si>
  <si>
    <t>52</t>
  </si>
  <si>
    <t>5904050020</t>
  </si>
  <si>
    <t>Ošetření řezné plochy pařezu herbicidem průměru přes 10 cm do 30 cm</t>
  </si>
  <si>
    <t>1654961917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</si>
  <si>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</si>
  <si>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53</t>
  </si>
  <si>
    <t>5904050030</t>
  </si>
  <si>
    <t>Ošetření řezné plochy pařezu herbicidem průměru přes 30 cm do 60 cm</t>
  </si>
  <si>
    <t>-649208172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</si>
  <si>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</si>
  <si>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54</t>
  </si>
  <si>
    <t>5904050040</t>
  </si>
  <si>
    <t>Ošetření řezné plochy pařezu herbicidem průměru přes 60 cm do 100 cm</t>
  </si>
  <si>
    <t>-148565843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</si>
  <si>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</si>
  <si>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55</t>
  </si>
  <si>
    <t>5904050050</t>
  </si>
  <si>
    <t>Ošetření řezné plochy pařezu herbicidem průměru přes 100 cm</t>
  </si>
  <si>
    <t>2023663864</t>
  </si>
  <si>
    <t>Ošetření řezné plochy pařezu herbicidem průměru přes 100 cm. Poznámka: 1. V cenách jsou započteny náklady aplikace roztoku na pařez pro omezení růstu výmladnosti a náklady na dodávku obarveného herbicidu.</t>
  </si>
  <si>
    <t>56</t>
  </si>
  <si>
    <t>5904055010</t>
  </si>
  <si>
    <t>Hubení travního porostu postřikovačem místně ručně tráva, plevel</t>
  </si>
  <si>
    <t>-45966473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</si>
  <si>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</si>
  <si>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57</t>
  </si>
  <si>
    <t>5904055020</t>
  </si>
  <si>
    <t>Hubení travního porostu postřikovačem místně ručně křídlatka, bolševník</t>
  </si>
  <si>
    <t>-535396048</t>
  </si>
  <si>
    <t>Hubení travního porostu postřikovačem místně ručně křídlatka, bolševník. Poznámka: 1. V cenách jsou započteny náklady na postřik travního porostu nebo náletové dřevité vegetace, potřebné manipulace a aplikací herbicidu. 2. V cenách nejsou obsaženy náklady na vodu a dodávku herbicidu.</t>
  </si>
  <si>
    <t>58</t>
  </si>
  <si>
    <t>5904060005</t>
  </si>
  <si>
    <t>Hubení náletové a pařezové vegetace ručně postřikovačem mimo profil KL místně</t>
  </si>
  <si>
    <t>-297687477</t>
  </si>
  <si>
    <t>Hubení náletové a pařezové vegetace ručně postřikovačem mimo profil KL místně. Poznámka: 1. V cenách jsou započteny náklady na postřik náletové dřevité vegetace nebo pařezové výmladnosti aplikací herbicidu. 2. V cenách nejsou obsaženy náklady na vodu a dodávku herbicidu.</t>
  </si>
  <si>
    <t>59</t>
  </si>
  <si>
    <t>5904065010</t>
  </si>
  <si>
    <t>Výsadba stromů listnatých</t>
  </si>
  <si>
    <t>345517103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</si>
  <si>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</si>
  <si>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60</t>
  </si>
  <si>
    <t>5904065020</t>
  </si>
  <si>
    <t>Výsadba stromů jehličnatých</t>
  </si>
  <si>
    <t>873187204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</si>
  <si>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</si>
  <si>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61</t>
  </si>
  <si>
    <t>5904070010</t>
  </si>
  <si>
    <t>Ošetřování stromů do doby jejich samostatného růstu</t>
  </si>
  <si>
    <t>1390807123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</si>
  <si>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</si>
  <si>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62</t>
  </si>
  <si>
    <t>5904075010</t>
  </si>
  <si>
    <t>Výsadba keřů listnatých</t>
  </si>
  <si>
    <t>602953964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</si>
  <si>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</si>
  <si>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63</t>
  </si>
  <si>
    <t>5904075020</t>
  </si>
  <si>
    <t>Výsadba keřů jehličnatých</t>
  </si>
  <si>
    <t>544918782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</si>
  <si>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</si>
  <si>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64</t>
  </si>
  <si>
    <t>5904080010</t>
  </si>
  <si>
    <t>Ošetřování keřů do doby jejich samostatného růstu</t>
  </si>
  <si>
    <t>787607221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</si>
  <si>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</si>
  <si>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65</t>
  </si>
  <si>
    <t>9909000100</t>
  </si>
  <si>
    <t>Poplatek za uložení suti nebo hmot na oficiální skládku</t>
  </si>
  <si>
    <t>t</t>
  </si>
  <si>
    <t>512</t>
  </si>
  <si>
    <t>882940039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</si>
  <si>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</si>
  <si>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66</t>
  </si>
  <si>
    <t>M</t>
  </si>
  <si>
    <t>5954101010</t>
  </si>
  <si>
    <t>Herbicidy Dicopur M 750</t>
  </si>
  <si>
    <t>litr</t>
  </si>
  <si>
    <t>1496080855</t>
  </si>
  <si>
    <t>67</t>
  </si>
  <si>
    <t>5954101040</t>
  </si>
  <si>
    <t>Herbicidy Roundup Flex</t>
  </si>
  <si>
    <t>-457032786</t>
  </si>
  <si>
    <t>68</t>
  </si>
  <si>
    <t>5954113005</t>
  </si>
  <si>
    <t>Dřeviny Javor klen /Acer pseudoplatanus/ 80 - 120 cm, PK</t>
  </si>
  <si>
    <t>-1709065351</t>
  </si>
  <si>
    <t>69</t>
  </si>
  <si>
    <t>5954113010</t>
  </si>
  <si>
    <t>Dřeviny Lípa malolistá (Tilia cordata) 50 - 80 cm, PK</t>
  </si>
  <si>
    <t>-1863383280</t>
  </si>
  <si>
    <t>70</t>
  </si>
  <si>
    <t>5954113020</t>
  </si>
  <si>
    <t>Dřeviny Zerav západní / Tuja occidentalis / 100 - 120 cm, KK</t>
  </si>
  <si>
    <t>1696066998</t>
  </si>
  <si>
    <t>A.2 - VON (Sborník SŽDC 2019)</t>
  </si>
  <si>
    <t>Soupis:</t>
  </si>
  <si>
    <t>A.1.2 - VON - ostatní práce</t>
  </si>
  <si>
    <t>032102001</t>
  </si>
  <si>
    <t>Územní vlivy mráz pod -10°C</t>
  </si>
  <si>
    <t>%</t>
  </si>
  <si>
    <t>-1555526018</t>
  </si>
  <si>
    <t>Poznámka k položce:_x000d_
Základna pro výpočet - dotyčné práce_x000d_
- matematicky podělena 100 → součin základna x sazba = vypočtená hodnota v %</t>
  </si>
  <si>
    <t>032104001</t>
  </si>
  <si>
    <t>Územní vlivy práce na těžce přístupných místech</t>
  </si>
  <si>
    <t>-1308458293</t>
  </si>
  <si>
    <t>033121001</t>
  </si>
  <si>
    <t>Provozní vlivy Rušení prací železničním provozem širá trať nebo dopravny s kolejovým rozvětvením s počtem vlaků za směnu 8,5 hod. do 25</t>
  </si>
  <si>
    <t>-455521466</t>
  </si>
  <si>
    <t>Poznámka k položce:_x000d_
Základna pro výpočet - dotyčné práce</t>
  </si>
  <si>
    <t>A.2.2 - Přepravy a manipulace</t>
  </si>
  <si>
    <t>9901000100</t>
  </si>
  <si>
    <t>Doprava dodávek zhotovitele, dodávek objednatele nebo výzisku mechanizací o nosnosti do 3,5 t do 10 km</t>
  </si>
  <si>
    <t>-204502177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</si>
  <si>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</si>
  <si>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</t>
  </si>
  <si>
    <t>9901000200</t>
  </si>
  <si>
    <t>Doprava dodávek zhotovitele, dodávek objednatele nebo výzisku mechanizací o nosnosti do 3,5 t do 20 km</t>
  </si>
  <si>
    <t>-390670084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</si>
  <si>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</si>
  <si>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9902200100</t>
  </si>
  <si>
    <t>Doprava dodávek zhotovitele, dodávek objednatele nebo výzisku mechanizací přes 3,5 t objemnějšího kusového materiálu do 10 km</t>
  </si>
  <si>
    <t>2049751437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</si>
  <si>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</si>
  <si>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</si>
  <si>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9902200200</t>
  </si>
  <si>
    <t>Doprava dodávek zhotovitele, dodávek objednatele nebo výzisku mechanizací přes 3,5 t objemnějšího kusového materiálu do 20 km</t>
  </si>
  <si>
    <t>-1511509546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</si>
  <si>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</si>
  <si>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9903100100</t>
  </si>
  <si>
    <t>Přeprava mechanizace na místo prováděných prací o hmotnosti do 12 t přes 50 do 100 km</t>
  </si>
  <si>
    <t>-1667217085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</si>
  <si>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</si>
  <si>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</si>
  <si>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</si>
  <si>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-926891603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</si>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</sst>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7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5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19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20</v>
      </c>
      <c r="AL7" s="16"/>
      <c r="AM7" s="16"/>
      <c r="AN7" s="21" t="s">
        <v>19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21</v>
      </c>
      <c r="E8" s="16"/>
      <c r="F8" s="16"/>
      <c r="G8" s="16"/>
      <c r="H8" s="16"/>
      <c r="I8" s="16"/>
      <c r="J8" s="16"/>
      <c r="K8" s="21" t="s">
        <v>22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23</v>
      </c>
      <c r="AL8" s="16"/>
      <c r="AM8" s="16"/>
      <c r="AN8" s="27" t="s">
        <v>24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25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26</v>
      </c>
      <c r="AL10" s="16"/>
      <c r="AM10" s="16"/>
      <c r="AN10" s="21" t="s">
        <v>27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28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29</v>
      </c>
      <c r="AL11" s="16"/>
      <c r="AM11" s="16"/>
      <c r="AN11" s="21" t="s">
        <v>30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31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26</v>
      </c>
      <c r="AL13" s="16"/>
      <c r="AM13" s="16"/>
      <c r="AN13" s="28" t="s">
        <v>32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32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29</v>
      </c>
      <c r="AL14" s="16"/>
      <c r="AM14" s="16"/>
      <c r="AN14" s="28" t="s">
        <v>32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26</v>
      </c>
      <c r="AL16" s="16"/>
      <c r="AM16" s="16"/>
      <c r="AN16" s="21" t="s">
        <v>19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34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29</v>
      </c>
      <c r="AL17" s="16"/>
      <c r="AM17" s="16"/>
      <c r="AN17" s="21" t="s">
        <v>19</v>
      </c>
      <c r="AO17" s="16"/>
      <c r="AP17" s="16"/>
      <c r="AQ17" s="16"/>
      <c r="AR17" s="14"/>
      <c r="BE17" s="25"/>
      <c r="BS17" s="11" t="s">
        <v>35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36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26</v>
      </c>
      <c r="AL19" s="16"/>
      <c r="AM19" s="16"/>
      <c r="AN19" s="21" t="s">
        <v>19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34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29</v>
      </c>
      <c r="AL20" s="16"/>
      <c r="AM20" s="16"/>
      <c r="AN20" s="21" t="s">
        <v>19</v>
      </c>
      <c r="AO20" s="16"/>
      <c r="AP20" s="16"/>
      <c r="AQ20" s="16"/>
      <c r="AR20" s="14"/>
      <c r="BE20" s="25"/>
      <c r="BS20" s="11" t="s">
        <v>35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47.25" customHeight="1">
      <c r="B23" s="15"/>
      <c r="C23" s="16"/>
      <c r="D23" s="16"/>
      <c r="E23" s="30" t="s">
        <v>38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40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41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42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43</v>
      </c>
      <c r="E29" s="41"/>
      <c r="F29" s="26" t="s">
        <v>44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45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46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47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48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8"/>
      <c r="BE37" s="32"/>
    </row>
    <row r="41" s="2" customFormat="1" ht="6.96" customHeight="1">
      <c r="A41" s="32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8"/>
      <c r="BE41" s="32"/>
    </row>
    <row r="42" s="2" customFormat="1" ht="24.96" customHeight="1">
      <c r="A42" s="32"/>
      <c r="B42" s="33"/>
      <c r="C42" s="17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7"/>
      <c r="C44" s="26" t="s">
        <v>13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65019227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Údržba vyšší zeleně v obvodu OŘ Ústí n.L. - OBLAST Č. 3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6" t="s">
        <v>21</v>
      </c>
      <c r="D47" s="34"/>
      <c r="E47" s="34"/>
      <c r="F47" s="34"/>
      <c r="G47" s="34"/>
      <c r="H47" s="34"/>
      <c r="I47" s="34"/>
      <c r="J47" s="34"/>
      <c r="K47" s="34"/>
      <c r="L47" s="65" t="str">
        <f>IF(K8="","",K8)</f>
        <v>obvod Správy tratí Karlovy Vary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6" t="s">
        <v>23</v>
      </c>
      <c r="AJ47" s="34"/>
      <c r="AK47" s="34"/>
      <c r="AL47" s="34"/>
      <c r="AM47" s="66" t="str">
        <f>IF(AN8= "","",AN8)</f>
        <v>2. 12. 2019</v>
      </c>
      <c r="AN47" s="66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6" t="s">
        <v>25</v>
      </c>
      <c r="D49" s="34"/>
      <c r="E49" s="34"/>
      <c r="F49" s="34"/>
      <c r="G49" s="34"/>
      <c r="H49" s="34"/>
      <c r="I49" s="34"/>
      <c r="J49" s="34"/>
      <c r="K49" s="34"/>
      <c r="L49" s="58" t="str">
        <f>IF(E11= "","",E11)</f>
        <v>Správa železnic, státní organizace; OŘ ÚNL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6" t="s">
        <v>33</v>
      </c>
      <c r="AJ49" s="34"/>
      <c r="AK49" s="34"/>
      <c r="AL49" s="34"/>
      <c r="AM49" s="67" t="str">
        <f>IF(E17="","",E17)</f>
        <v xml:space="preserve"> </v>
      </c>
      <c r="AN49" s="58"/>
      <c r="AO49" s="58"/>
      <c r="AP49" s="58"/>
      <c r="AQ49" s="34"/>
      <c r="AR49" s="38"/>
      <c r="AS49" s="68" t="s">
        <v>53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2"/>
    </row>
    <row r="50" s="2" customFormat="1" ht="15.15" customHeight="1">
      <c r="A50" s="32"/>
      <c r="B50" s="33"/>
      <c r="C50" s="26" t="s">
        <v>31</v>
      </c>
      <c r="D50" s="34"/>
      <c r="E50" s="34"/>
      <c r="F50" s="34"/>
      <c r="G50" s="34"/>
      <c r="H50" s="34"/>
      <c r="I50" s="34"/>
      <c r="J50" s="34"/>
      <c r="K50" s="34"/>
      <c r="L50" s="58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6" t="s">
        <v>36</v>
      </c>
      <c r="AJ50" s="34"/>
      <c r="AK50" s="34"/>
      <c r="AL50" s="34"/>
      <c r="AM50" s="67" t="str">
        <f>IF(E20="","",E20)</f>
        <v xml:space="preserve"> </v>
      </c>
      <c r="AN50" s="58"/>
      <c r="AO50" s="58"/>
      <c r="AP50" s="58"/>
      <c r="AQ50" s="34"/>
      <c r="AR50" s="38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2"/>
    </row>
    <row r="52" s="2" customFormat="1" ht="29.28" customHeight="1">
      <c r="A52" s="32"/>
      <c r="B52" s="33"/>
      <c r="C52" s="80" t="s">
        <v>54</v>
      </c>
      <c r="D52" s="81"/>
      <c r="E52" s="81"/>
      <c r="F52" s="81"/>
      <c r="G52" s="81"/>
      <c r="H52" s="82"/>
      <c r="I52" s="83" t="s">
        <v>55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56</v>
      </c>
      <c r="AH52" s="81"/>
      <c r="AI52" s="81"/>
      <c r="AJ52" s="81"/>
      <c r="AK52" s="81"/>
      <c r="AL52" s="81"/>
      <c r="AM52" s="81"/>
      <c r="AN52" s="83" t="s">
        <v>57</v>
      </c>
      <c r="AO52" s="81"/>
      <c r="AP52" s="81"/>
      <c r="AQ52" s="85" t="s">
        <v>58</v>
      </c>
      <c r="AR52" s="38"/>
      <c r="AS52" s="86" t="s">
        <v>59</v>
      </c>
      <c r="AT52" s="87" t="s">
        <v>60</v>
      </c>
      <c r="AU52" s="87" t="s">
        <v>61</v>
      </c>
      <c r="AV52" s="87" t="s">
        <v>62</v>
      </c>
      <c r="AW52" s="87" t="s">
        <v>63</v>
      </c>
      <c r="AX52" s="87" t="s">
        <v>64</v>
      </c>
      <c r="AY52" s="87" t="s">
        <v>65</v>
      </c>
      <c r="AZ52" s="87" t="s">
        <v>66</v>
      </c>
      <c r="BA52" s="87" t="s">
        <v>67</v>
      </c>
      <c r="BB52" s="87" t="s">
        <v>68</v>
      </c>
      <c r="BC52" s="87" t="s">
        <v>69</v>
      </c>
      <c r="BD52" s="88" t="s">
        <v>70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2"/>
    </row>
    <row r="54" s="6" customFormat="1" ht="32.4" customHeight="1">
      <c r="A54" s="6"/>
      <c r="B54" s="92"/>
      <c r="C54" s="93" t="s">
        <v>71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ROUND(AG55+AG56,2)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19</v>
      </c>
      <c r="AR54" s="98"/>
      <c r="AS54" s="99">
        <f>ROUND(AS55+AS56,2)</f>
        <v>0</v>
      </c>
      <c r="AT54" s="100">
        <f>ROUND(SUM(AV54:AW54),2)</f>
        <v>0</v>
      </c>
      <c r="AU54" s="101">
        <f>ROUND(AU55+AU56,5)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ROUND(AZ55+AZ56,2)</f>
        <v>0</v>
      </c>
      <c r="BA54" s="100">
        <f>ROUND(BA55+BA56,2)</f>
        <v>0</v>
      </c>
      <c r="BB54" s="100">
        <f>ROUND(BB55+BB56,2)</f>
        <v>0</v>
      </c>
      <c r="BC54" s="100">
        <f>ROUND(BC55+BC56,2)</f>
        <v>0</v>
      </c>
      <c r="BD54" s="102">
        <f>ROUND(BD55+BD56,2)</f>
        <v>0</v>
      </c>
      <c r="BE54" s="6"/>
      <c r="BS54" s="103" t="s">
        <v>72</v>
      </c>
      <c r="BT54" s="103" t="s">
        <v>73</v>
      </c>
      <c r="BU54" s="104" t="s">
        <v>74</v>
      </c>
      <c r="BV54" s="103" t="s">
        <v>75</v>
      </c>
      <c r="BW54" s="103" t="s">
        <v>5</v>
      </c>
      <c r="BX54" s="103" t="s">
        <v>76</v>
      </c>
      <c r="CL54" s="103" t="s">
        <v>19</v>
      </c>
    </row>
    <row r="55" s="7" customFormat="1" ht="24.75" customHeight="1">
      <c r="A55" s="105" t="s">
        <v>77</v>
      </c>
      <c r="B55" s="106"/>
      <c r="C55" s="107"/>
      <c r="D55" s="108" t="s">
        <v>78</v>
      </c>
      <c r="E55" s="108"/>
      <c r="F55" s="108"/>
      <c r="G55" s="108"/>
      <c r="H55" s="108"/>
      <c r="I55" s="109"/>
      <c r="J55" s="108" t="s">
        <v>79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'A.1 - Údržba vyšší zeleně...'!J30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80</v>
      </c>
      <c r="AR55" s="112"/>
      <c r="AS55" s="113">
        <v>0</v>
      </c>
      <c r="AT55" s="114">
        <f>ROUND(SUM(AV55:AW55),2)</f>
        <v>0</v>
      </c>
      <c r="AU55" s="115">
        <f>'A.1 - Údržba vyšší zeleně...'!P79</f>
        <v>0</v>
      </c>
      <c r="AV55" s="114">
        <f>'A.1 - Údržba vyšší zeleně...'!J33</f>
        <v>0</v>
      </c>
      <c r="AW55" s="114">
        <f>'A.1 - Údržba vyšší zeleně...'!J34</f>
        <v>0</v>
      </c>
      <c r="AX55" s="114">
        <f>'A.1 - Údržba vyšší zeleně...'!J35</f>
        <v>0</v>
      </c>
      <c r="AY55" s="114">
        <f>'A.1 - Údržba vyšší zeleně...'!J36</f>
        <v>0</v>
      </c>
      <c r="AZ55" s="114">
        <f>'A.1 - Údržba vyšší zeleně...'!F33</f>
        <v>0</v>
      </c>
      <c r="BA55" s="114">
        <f>'A.1 - Údržba vyšší zeleně...'!F34</f>
        <v>0</v>
      </c>
      <c r="BB55" s="114">
        <f>'A.1 - Údržba vyšší zeleně...'!F35</f>
        <v>0</v>
      </c>
      <c r="BC55" s="114">
        <f>'A.1 - Údržba vyšší zeleně...'!F36</f>
        <v>0</v>
      </c>
      <c r="BD55" s="116">
        <f>'A.1 - Údržba vyšší zeleně...'!F37</f>
        <v>0</v>
      </c>
      <c r="BE55" s="7"/>
      <c r="BT55" s="117" t="s">
        <v>81</v>
      </c>
      <c r="BV55" s="117" t="s">
        <v>75</v>
      </c>
      <c r="BW55" s="117" t="s">
        <v>82</v>
      </c>
      <c r="BX55" s="117" t="s">
        <v>5</v>
      </c>
      <c r="CL55" s="117" t="s">
        <v>19</v>
      </c>
      <c r="CM55" s="117" t="s">
        <v>83</v>
      </c>
    </row>
    <row r="56" s="7" customFormat="1" ht="16.5" customHeight="1">
      <c r="A56" s="7"/>
      <c r="B56" s="106"/>
      <c r="C56" s="107"/>
      <c r="D56" s="108" t="s">
        <v>84</v>
      </c>
      <c r="E56" s="108"/>
      <c r="F56" s="108"/>
      <c r="G56" s="108"/>
      <c r="H56" s="108"/>
      <c r="I56" s="109"/>
      <c r="J56" s="108" t="s">
        <v>85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8">
        <f>ROUND(SUM(AG57:AG58),2)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80</v>
      </c>
      <c r="AR56" s="112"/>
      <c r="AS56" s="113">
        <f>ROUND(SUM(AS57:AS58),2)</f>
        <v>0</v>
      </c>
      <c r="AT56" s="114">
        <f>ROUND(SUM(AV56:AW56),2)</f>
        <v>0</v>
      </c>
      <c r="AU56" s="115">
        <f>ROUND(SUM(AU57:AU58),5)</f>
        <v>0</v>
      </c>
      <c r="AV56" s="114">
        <f>ROUND(AZ56*L29,2)</f>
        <v>0</v>
      </c>
      <c r="AW56" s="114">
        <f>ROUND(BA56*L30,2)</f>
        <v>0</v>
      </c>
      <c r="AX56" s="114">
        <f>ROUND(BB56*L29,2)</f>
        <v>0</v>
      </c>
      <c r="AY56" s="114">
        <f>ROUND(BC56*L30,2)</f>
        <v>0</v>
      </c>
      <c r="AZ56" s="114">
        <f>ROUND(SUM(AZ57:AZ58),2)</f>
        <v>0</v>
      </c>
      <c r="BA56" s="114">
        <f>ROUND(SUM(BA57:BA58),2)</f>
        <v>0</v>
      </c>
      <c r="BB56" s="114">
        <f>ROUND(SUM(BB57:BB58),2)</f>
        <v>0</v>
      </c>
      <c r="BC56" s="114">
        <f>ROUND(SUM(BC57:BC58),2)</f>
        <v>0</v>
      </c>
      <c r="BD56" s="116">
        <f>ROUND(SUM(BD57:BD58),2)</f>
        <v>0</v>
      </c>
      <c r="BE56" s="7"/>
      <c r="BS56" s="117" t="s">
        <v>72</v>
      </c>
      <c r="BT56" s="117" t="s">
        <v>81</v>
      </c>
      <c r="BU56" s="117" t="s">
        <v>74</v>
      </c>
      <c r="BV56" s="117" t="s">
        <v>75</v>
      </c>
      <c r="BW56" s="117" t="s">
        <v>86</v>
      </c>
      <c r="BX56" s="117" t="s">
        <v>5</v>
      </c>
      <c r="CL56" s="117" t="s">
        <v>19</v>
      </c>
      <c r="CM56" s="117" t="s">
        <v>83</v>
      </c>
    </row>
    <row r="57" s="4" customFormat="1" ht="16.5" customHeight="1">
      <c r="A57" s="105" t="s">
        <v>77</v>
      </c>
      <c r="B57" s="57"/>
      <c r="C57" s="119"/>
      <c r="D57" s="119"/>
      <c r="E57" s="120" t="s">
        <v>87</v>
      </c>
      <c r="F57" s="120"/>
      <c r="G57" s="120"/>
      <c r="H57" s="120"/>
      <c r="I57" s="120"/>
      <c r="J57" s="119"/>
      <c r="K57" s="120" t="s">
        <v>88</v>
      </c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1">
        <f>'A.1.2 - VON - ostatní práce'!J32</f>
        <v>0</v>
      </c>
      <c r="AH57" s="119"/>
      <c r="AI57" s="119"/>
      <c r="AJ57" s="119"/>
      <c r="AK57" s="119"/>
      <c r="AL57" s="119"/>
      <c r="AM57" s="119"/>
      <c r="AN57" s="121">
        <f>SUM(AG57,AT57)</f>
        <v>0</v>
      </c>
      <c r="AO57" s="119"/>
      <c r="AP57" s="119"/>
      <c r="AQ57" s="122" t="s">
        <v>89</v>
      </c>
      <c r="AR57" s="59"/>
      <c r="AS57" s="123">
        <v>0</v>
      </c>
      <c r="AT57" s="124">
        <f>ROUND(SUM(AV57:AW57),2)</f>
        <v>0</v>
      </c>
      <c r="AU57" s="125">
        <f>'A.1.2 - VON - ostatní práce'!P85</f>
        <v>0</v>
      </c>
      <c r="AV57" s="124">
        <f>'A.1.2 - VON - ostatní práce'!J35</f>
        <v>0</v>
      </c>
      <c r="AW57" s="124">
        <f>'A.1.2 - VON - ostatní práce'!J36</f>
        <v>0</v>
      </c>
      <c r="AX57" s="124">
        <f>'A.1.2 - VON - ostatní práce'!J37</f>
        <v>0</v>
      </c>
      <c r="AY57" s="124">
        <f>'A.1.2 - VON - ostatní práce'!J38</f>
        <v>0</v>
      </c>
      <c r="AZ57" s="124">
        <f>'A.1.2 - VON - ostatní práce'!F35</f>
        <v>0</v>
      </c>
      <c r="BA57" s="124">
        <f>'A.1.2 - VON - ostatní práce'!F36</f>
        <v>0</v>
      </c>
      <c r="BB57" s="124">
        <f>'A.1.2 - VON - ostatní práce'!F37</f>
        <v>0</v>
      </c>
      <c r="BC57" s="124">
        <f>'A.1.2 - VON - ostatní práce'!F38</f>
        <v>0</v>
      </c>
      <c r="BD57" s="126">
        <f>'A.1.2 - VON - ostatní práce'!F39</f>
        <v>0</v>
      </c>
      <c r="BE57" s="4"/>
      <c r="BT57" s="127" t="s">
        <v>83</v>
      </c>
      <c r="BV57" s="127" t="s">
        <v>75</v>
      </c>
      <c r="BW57" s="127" t="s">
        <v>90</v>
      </c>
      <c r="BX57" s="127" t="s">
        <v>86</v>
      </c>
      <c r="CL57" s="127" t="s">
        <v>19</v>
      </c>
    </row>
    <row r="58" s="4" customFormat="1" ht="16.5" customHeight="1">
      <c r="A58" s="105" t="s">
        <v>77</v>
      </c>
      <c r="B58" s="57"/>
      <c r="C58" s="119"/>
      <c r="D58" s="119"/>
      <c r="E58" s="120" t="s">
        <v>91</v>
      </c>
      <c r="F58" s="120"/>
      <c r="G58" s="120"/>
      <c r="H58" s="120"/>
      <c r="I58" s="120"/>
      <c r="J58" s="119"/>
      <c r="K58" s="120" t="s">
        <v>92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1">
        <f>'A.2.2 - Přepravy a manipu...'!J32</f>
        <v>0</v>
      </c>
      <c r="AH58" s="119"/>
      <c r="AI58" s="119"/>
      <c r="AJ58" s="119"/>
      <c r="AK58" s="119"/>
      <c r="AL58" s="119"/>
      <c r="AM58" s="119"/>
      <c r="AN58" s="121">
        <f>SUM(AG58,AT58)</f>
        <v>0</v>
      </c>
      <c r="AO58" s="119"/>
      <c r="AP58" s="119"/>
      <c r="AQ58" s="122" t="s">
        <v>89</v>
      </c>
      <c r="AR58" s="59"/>
      <c r="AS58" s="128">
        <v>0</v>
      </c>
      <c r="AT58" s="129">
        <f>ROUND(SUM(AV58:AW58),2)</f>
        <v>0</v>
      </c>
      <c r="AU58" s="130">
        <f>'A.2.2 - Přepravy a manipu...'!P85</f>
        <v>0</v>
      </c>
      <c r="AV58" s="129">
        <f>'A.2.2 - Přepravy a manipu...'!J35</f>
        <v>0</v>
      </c>
      <c r="AW58" s="129">
        <f>'A.2.2 - Přepravy a manipu...'!J36</f>
        <v>0</v>
      </c>
      <c r="AX58" s="129">
        <f>'A.2.2 - Přepravy a manipu...'!J37</f>
        <v>0</v>
      </c>
      <c r="AY58" s="129">
        <f>'A.2.2 - Přepravy a manipu...'!J38</f>
        <v>0</v>
      </c>
      <c r="AZ58" s="129">
        <f>'A.2.2 - Přepravy a manipu...'!F35</f>
        <v>0</v>
      </c>
      <c r="BA58" s="129">
        <f>'A.2.2 - Přepravy a manipu...'!F36</f>
        <v>0</v>
      </c>
      <c r="BB58" s="129">
        <f>'A.2.2 - Přepravy a manipu...'!F37</f>
        <v>0</v>
      </c>
      <c r="BC58" s="129">
        <f>'A.2.2 - Přepravy a manipu...'!F38</f>
        <v>0</v>
      </c>
      <c r="BD58" s="131">
        <f>'A.2.2 - Přepravy a manipu...'!F39</f>
        <v>0</v>
      </c>
      <c r="BE58" s="4"/>
      <c r="BT58" s="127" t="s">
        <v>83</v>
      </c>
      <c r="BV58" s="127" t="s">
        <v>75</v>
      </c>
      <c r="BW58" s="127" t="s">
        <v>93</v>
      </c>
      <c r="BX58" s="127" t="s">
        <v>86</v>
      </c>
      <c r="CL58" s="127" t="s">
        <v>19</v>
      </c>
    </row>
    <row r="59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8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="2" customFormat="1" ht="6.96" customHeight="1">
      <c r="A60" s="32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38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sheet="1" formatColumns="0" formatRows="0" objects="1" scenarios="1" spinCount="100000" saltValue="dfkLJOwPAmxWCEaxOCiaDvgeKK9U3F2lzSY4yqBGolUQCUEB341KWgrBs8NwHcQQQs13+nAgcT7+sfRCaaOdOQ==" hashValue="Wna8UO/ABbbCv3tfyvSGMp+REfbtLImXFbgby/udMY0padKiEOKK72qVIzNgok+Vg/qJuXvVctYNdAa1vFutg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A.1 - Údržba vyšší zeleně...'!C2" display="/"/>
    <hyperlink ref="A57" location="'A.1.2 - VON - ostatní práce'!C2" display="/"/>
    <hyperlink ref="A58" location="'A.2.2 - Přepravy a manip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82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4"/>
      <c r="AT3" s="11" t="s">
        <v>83</v>
      </c>
    </row>
    <row r="4" hidden="1" s="1" customFormat="1" ht="24.96" customHeight="1">
      <c r="B4" s="14"/>
      <c r="D4" s="136" t="s">
        <v>94</v>
      </c>
      <c r="I4" s="132"/>
      <c r="L4" s="14"/>
      <c r="M4" s="137" t="s">
        <v>10</v>
      </c>
      <c r="AT4" s="11" t="s">
        <v>4</v>
      </c>
    </row>
    <row r="5" hidden="1" s="1" customFormat="1" ht="6.96" customHeight="1">
      <c r="B5" s="14"/>
      <c r="I5" s="132"/>
      <c r="L5" s="14"/>
    </row>
    <row r="6" hidden="1" s="1" customFormat="1" ht="12" customHeight="1">
      <c r="B6" s="14"/>
      <c r="D6" s="138" t="s">
        <v>16</v>
      </c>
      <c r="I6" s="132"/>
      <c r="L6" s="14"/>
    </row>
    <row r="7" hidden="1" s="1" customFormat="1" ht="16.5" customHeight="1">
      <c r="B7" s="14"/>
      <c r="E7" s="139" t="str">
        <f>'Rekapitulace zakázky'!K6</f>
        <v>Údržba vyšší zeleně v obvodu OŘ Ústí n.L. - OBLAST Č. 3</v>
      </c>
      <c r="F7" s="138"/>
      <c r="G7" s="138"/>
      <c r="H7" s="138"/>
      <c r="I7" s="132"/>
      <c r="L7" s="14"/>
    </row>
    <row r="8" hidden="1" s="2" customFormat="1" ht="12" customHeight="1">
      <c r="A8" s="32"/>
      <c r="B8" s="38"/>
      <c r="C8" s="32"/>
      <c r="D8" s="138" t="s">
        <v>95</v>
      </c>
      <c r="E8" s="32"/>
      <c r="F8" s="32"/>
      <c r="G8" s="32"/>
      <c r="H8" s="32"/>
      <c r="I8" s="140"/>
      <c r="J8" s="32"/>
      <c r="K8" s="32"/>
      <c r="L8" s="14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42" t="s">
        <v>96</v>
      </c>
      <c r="F9" s="32"/>
      <c r="G9" s="32"/>
      <c r="H9" s="32"/>
      <c r="I9" s="140"/>
      <c r="J9" s="32"/>
      <c r="K9" s="32"/>
      <c r="L9" s="14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40"/>
      <c r="J10" s="32"/>
      <c r="K10" s="32"/>
      <c r="L10" s="14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8" t="s">
        <v>18</v>
      </c>
      <c r="E11" s="32"/>
      <c r="F11" s="127" t="s">
        <v>19</v>
      </c>
      <c r="G11" s="32"/>
      <c r="H11" s="32"/>
      <c r="I11" s="143" t="s">
        <v>20</v>
      </c>
      <c r="J11" s="127" t="s">
        <v>19</v>
      </c>
      <c r="K11" s="32"/>
      <c r="L11" s="14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8" t="s">
        <v>21</v>
      </c>
      <c r="E12" s="32"/>
      <c r="F12" s="127" t="s">
        <v>22</v>
      </c>
      <c r="G12" s="32"/>
      <c r="H12" s="32"/>
      <c r="I12" s="143" t="s">
        <v>23</v>
      </c>
      <c r="J12" s="144" t="str">
        <f>'Rekapitulace zakázky'!AN8</f>
        <v>2. 12. 2019</v>
      </c>
      <c r="K12" s="32"/>
      <c r="L12" s="14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40"/>
      <c r="J13" s="32"/>
      <c r="K13" s="32"/>
      <c r="L13" s="14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8" t="s">
        <v>25</v>
      </c>
      <c r="E14" s="32"/>
      <c r="F14" s="32"/>
      <c r="G14" s="32"/>
      <c r="H14" s="32"/>
      <c r="I14" s="143" t="s">
        <v>26</v>
      </c>
      <c r="J14" s="127" t="s">
        <v>27</v>
      </c>
      <c r="K14" s="32"/>
      <c r="L14" s="14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27" t="s">
        <v>28</v>
      </c>
      <c r="F15" s="32"/>
      <c r="G15" s="32"/>
      <c r="H15" s="32"/>
      <c r="I15" s="143" t="s">
        <v>29</v>
      </c>
      <c r="J15" s="127" t="s">
        <v>30</v>
      </c>
      <c r="K15" s="32"/>
      <c r="L15" s="14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40"/>
      <c r="J16" s="32"/>
      <c r="K16" s="32"/>
      <c r="L16" s="14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8" t="s">
        <v>31</v>
      </c>
      <c r="E17" s="32"/>
      <c r="F17" s="32"/>
      <c r="G17" s="32"/>
      <c r="H17" s="32"/>
      <c r="I17" s="143" t="s">
        <v>26</v>
      </c>
      <c r="J17" s="27" t="str">
        <f>'Rekapitulace zakázky'!AN13</f>
        <v>Vyplň údaj</v>
      </c>
      <c r="K17" s="32"/>
      <c r="L17" s="14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27"/>
      <c r="G18" s="127"/>
      <c r="H18" s="127"/>
      <c r="I18" s="143" t="s">
        <v>29</v>
      </c>
      <c r="J18" s="27" t="str">
        <f>'Rekapitulace zakázky'!AN14</f>
        <v>Vyplň údaj</v>
      </c>
      <c r="K18" s="32"/>
      <c r="L18" s="14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40"/>
      <c r="J19" s="32"/>
      <c r="K19" s="32"/>
      <c r="L19" s="14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8" t="s">
        <v>33</v>
      </c>
      <c r="E20" s="32"/>
      <c r="F20" s="32"/>
      <c r="G20" s="32"/>
      <c r="H20" s="32"/>
      <c r="I20" s="143" t="s">
        <v>26</v>
      </c>
      <c r="J20" s="127" t="s">
        <v>19</v>
      </c>
      <c r="K20" s="32"/>
      <c r="L20" s="14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27" t="s">
        <v>34</v>
      </c>
      <c r="F21" s="32"/>
      <c r="G21" s="32"/>
      <c r="H21" s="32"/>
      <c r="I21" s="143" t="s">
        <v>29</v>
      </c>
      <c r="J21" s="127" t="s">
        <v>19</v>
      </c>
      <c r="K21" s="32"/>
      <c r="L21" s="14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40"/>
      <c r="J22" s="32"/>
      <c r="K22" s="32"/>
      <c r="L22" s="14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8" t="s">
        <v>36</v>
      </c>
      <c r="E23" s="32"/>
      <c r="F23" s="32"/>
      <c r="G23" s="32"/>
      <c r="H23" s="32"/>
      <c r="I23" s="143" t="s">
        <v>26</v>
      </c>
      <c r="J23" s="127" t="str">
        <f>IF('Rekapitulace zakázky'!AN19="","",'Rekapitulace zakázky'!AN19)</f>
        <v/>
      </c>
      <c r="K23" s="32"/>
      <c r="L23" s="14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27" t="str">
        <f>IF('Rekapitulace zakázky'!E20="","",'Rekapitulace zakázky'!E20)</f>
        <v xml:space="preserve"> </v>
      </c>
      <c r="F24" s="32"/>
      <c r="G24" s="32"/>
      <c r="H24" s="32"/>
      <c r="I24" s="143" t="s">
        <v>29</v>
      </c>
      <c r="J24" s="127" t="str">
        <f>IF('Rekapitulace zakázky'!AN20="","",'Rekapitulace zakázky'!AN20)</f>
        <v/>
      </c>
      <c r="K24" s="32"/>
      <c r="L24" s="14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40"/>
      <c r="J25" s="32"/>
      <c r="K25" s="32"/>
      <c r="L25" s="14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8" t="s">
        <v>37</v>
      </c>
      <c r="E26" s="32"/>
      <c r="F26" s="32"/>
      <c r="G26" s="32"/>
      <c r="H26" s="32"/>
      <c r="I26" s="140"/>
      <c r="J26" s="32"/>
      <c r="K26" s="32"/>
      <c r="L26" s="14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45"/>
      <c r="B27" s="146"/>
      <c r="C27" s="145"/>
      <c r="D27" s="145"/>
      <c r="E27" s="147" t="s">
        <v>38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40"/>
      <c r="J28" s="32"/>
      <c r="K28" s="32"/>
      <c r="L28" s="14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50"/>
      <c r="E29" s="150"/>
      <c r="F29" s="150"/>
      <c r="G29" s="150"/>
      <c r="H29" s="150"/>
      <c r="I29" s="151"/>
      <c r="J29" s="150"/>
      <c r="K29" s="150"/>
      <c r="L29" s="14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52" t="s">
        <v>39</v>
      </c>
      <c r="E30" s="32"/>
      <c r="F30" s="32"/>
      <c r="G30" s="32"/>
      <c r="H30" s="32"/>
      <c r="I30" s="140"/>
      <c r="J30" s="153">
        <f>ROUND(J79, 2)</f>
        <v>0</v>
      </c>
      <c r="K30" s="32"/>
      <c r="L30" s="14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50"/>
      <c r="E31" s="150"/>
      <c r="F31" s="150"/>
      <c r="G31" s="150"/>
      <c r="H31" s="150"/>
      <c r="I31" s="151"/>
      <c r="J31" s="150"/>
      <c r="K31" s="150"/>
      <c r="L31" s="14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54" t="s">
        <v>41</v>
      </c>
      <c r="G32" s="32"/>
      <c r="H32" s="32"/>
      <c r="I32" s="155" t="s">
        <v>40</v>
      </c>
      <c r="J32" s="154" t="s">
        <v>42</v>
      </c>
      <c r="K32" s="32"/>
      <c r="L32" s="14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56" t="s">
        <v>43</v>
      </c>
      <c r="E33" s="138" t="s">
        <v>44</v>
      </c>
      <c r="F33" s="157">
        <f>ROUND((SUM(BE79:BE255)),  2)</f>
        <v>0</v>
      </c>
      <c r="G33" s="32"/>
      <c r="H33" s="32"/>
      <c r="I33" s="158">
        <v>0.20999999999999999</v>
      </c>
      <c r="J33" s="157">
        <f>ROUND(((SUM(BE79:BE255))*I33),  2)</f>
        <v>0</v>
      </c>
      <c r="K33" s="32"/>
      <c r="L33" s="14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8" t="s">
        <v>45</v>
      </c>
      <c r="F34" s="157">
        <f>ROUND((SUM(BF79:BF255)),  2)</f>
        <v>0</v>
      </c>
      <c r="G34" s="32"/>
      <c r="H34" s="32"/>
      <c r="I34" s="158">
        <v>0.14999999999999999</v>
      </c>
      <c r="J34" s="157">
        <f>ROUND(((SUM(BF79:BF255))*I34),  2)</f>
        <v>0</v>
      </c>
      <c r="K34" s="32"/>
      <c r="L34" s="14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8" t="s">
        <v>46</v>
      </c>
      <c r="F35" s="157">
        <f>ROUND((SUM(BG79:BG255)),  2)</f>
        <v>0</v>
      </c>
      <c r="G35" s="32"/>
      <c r="H35" s="32"/>
      <c r="I35" s="158">
        <v>0.20999999999999999</v>
      </c>
      <c r="J35" s="157">
        <f>0</f>
        <v>0</v>
      </c>
      <c r="K35" s="32"/>
      <c r="L35" s="14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8" t="s">
        <v>47</v>
      </c>
      <c r="F36" s="157">
        <f>ROUND((SUM(BH79:BH255)),  2)</f>
        <v>0</v>
      </c>
      <c r="G36" s="32"/>
      <c r="H36" s="32"/>
      <c r="I36" s="158">
        <v>0.14999999999999999</v>
      </c>
      <c r="J36" s="157">
        <f>0</f>
        <v>0</v>
      </c>
      <c r="K36" s="32"/>
      <c r="L36" s="14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8" t="s">
        <v>48</v>
      </c>
      <c r="F37" s="157">
        <f>ROUND((SUM(BI79:BI255)),  2)</f>
        <v>0</v>
      </c>
      <c r="G37" s="32"/>
      <c r="H37" s="32"/>
      <c r="I37" s="158">
        <v>0</v>
      </c>
      <c r="J37" s="157">
        <f>0</f>
        <v>0</v>
      </c>
      <c r="K37" s="32"/>
      <c r="L37" s="14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40"/>
      <c r="J38" s="32"/>
      <c r="K38" s="32"/>
      <c r="L38" s="14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4"/>
      <c r="J39" s="165">
        <f>SUM(J30:J37)</f>
        <v>0</v>
      </c>
      <c r="K39" s="166"/>
      <c r="L39" s="14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4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4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97</v>
      </c>
      <c r="D45" s="34"/>
      <c r="E45" s="34"/>
      <c r="F45" s="34"/>
      <c r="G45" s="34"/>
      <c r="H45" s="34"/>
      <c r="I45" s="140"/>
      <c r="J45" s="34"/>
      <c r="K45" s="34"/>
      <c r="L45" s="14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40"/>
      <c r="J46" s="34"/>
      <c r="K46" s="34"/>
      <c r="L46" s="14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40"/>
      <c r="J47" s="34"/>
      <c r="K47" s="34"/>
      <c r="L47" s="14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73" t="str">
        <f>E7</f>
        <v>Údržba vyšší zeleně v obvodu OŘ Ústí n.L. - OBLAST Č. 3</v>
      </c>
      <c r="F48" s="26"/>
      <c r="G48" s="26"/>
      <c r="H48" s="26"/>
      <c r="I48" s="140"/>
      <c r="J48" s="34"/>
      <c r="K48" s="34"/>
      <c r="L48" s="14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95</v>
      </c>
      <c r="D49" s="34"/>
      <c r="E49" s="34"/>
      <c r="F49" s="34"/>
      <c r="G49" s="34"/>
      <c r="H49" s="34"/>
      <c r="I49" s="140"/>
      <c r="J49" s="34"/>
      <c r="K49" s="34"/>
      <c r="L49" s="14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A.1 - Údržba vyšší zeleně (Sborník SŽDC 2019)</v>
      </c>
      <c r="F50" s="34"/>
      <c r="G50" s="34"/>
      <c r="H50" s="34"/>
      <c r="I50" s="140"/>
      <c r="J50" s="34"/>
      <c r="K50" s="34"/>
      <c r="L50" s="14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40"/>
      <c r="J51" s="34"/>
      <c r="K51" s="34"/>
      <c r="L51" s="14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21</v>
      </c>
      <c r="D52" s="34"/>
      <c r="E52" s="34"/>
      <c r="F52" s="21" t="str">
        <f>F12</f>
        <v>obvod Správy tratí Karlovy Vary</v>
      </c>
      <c r="G52" s="34"/>
      <c r="H52" s="34"/>
      <c r="I52" s="143" t="s">
        <v>23</v>
      </c>
      <c r="J52" s="66" t="str">
        <f>IF(J12="","",J12)</f>
        <v>2. 12. 2019</v>
      </c>
      <c r="K52" s="34"/>
      <c r="L52" s="14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40"/>
      <c r="J53" s="34"/>
      <c r="K53" s="34"/>
      <c r="L53" s="14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25</v>
      </c>
      <c r="D54" s="34"/>
      <c r="E54" s="34"/>
      <c r="F54" s="21" t="str">
        <f>E15</f>
        <v>Správa železnic, státní organizace; OŘ ÚNL</v>
      </c>
      <c r="G54" s="34"/>
      <c r="H54" s="34"/>
      <c r="I54" s="143" t="s">
        <v>33</v>
      </c>
      <c r="J54" s="30" t="str">
        <f>E21</f>
        <v xml:space="preserve"> </v>
      </c>
      <c r="K54" s="34"/>
      <c r="L54" s="14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31</v>
      </c>
      <c r="D55" s="34"/>
      <c r="E55" s="34"/>
      <c r="F55" s="21" t="str">
        <f>IF(E18="","",E18)</f>
        <v>Vyplň údaj</v>
      </c>
      <c r="G55" s="34"/>
      <c r="H55" s="34"/>
      <c r="I55" s="143" t="s">
        <v>36</v>
      </c>
      <c r="J55" s="30" t="str">
        <f>E24</f>
        <v xml:space="preserve"> </v>
      </c>
      <c r="K55" s="34"/>
      <c r="L55" s="14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40"/>
      <c r="J56" s="34"/>
      <c r="K56" s="34"/>
      <c r="L56" s="14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74" t="s">
        <v>98</v>
      </c>
      <c r="D57" s="175"/>
      <c r="E57" s="175"/>
      <c r="F57" s="175"/>
      <c r="G57" s="175"/>
      <c r="H57" s="175"/>
      <c r="I57" s="176"/>
      <c r="J57" s="177" t="s">
        <v>99</v>
      </c>
      <c r="K57" s="175"/>
      <c r="L57" s="14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40"/>
      <c r="J58" s="34"/>
      <c r="K58" s="34"/>
      <c r="L58" s="14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78" t="s">
        <v>71</v>
      </c>
      <c r="D59" s="34"/>
      <c r="E59" s="34"/>
      <c r="F59" s="34"/>
      <c r="G59" s="34"/>
      <c r="H59" s="34"/>
      <c r="I59" s="140"/>
      <c r="J59" s="96">
        <f>J79</f>
        <v>0</v>
      </c>
      <c r="K59" s="34"/>
      <c r="L59" s="14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100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40"/>
      <c r="J60" s="34"/>
      <c r="K60" s="34"/>
      <c r="L60" s="14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9"/>
      <c r="J61" s="54"/>
      <c r="K61" s="54"/>
      <c r="L61" s="14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72"/>
      <c r="J65" s="56"/>
      <c r="K65" s="56"/>
      <c r="L65" s="14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101</v>
      </c>
      <c r="D66" s="34"/>
      <c r="E66" s="34"/>
      <c r="F66" s="34"/>
      <c r="G66" s="34"/>
      <c r="H66" s="34"/>
      <c r="I66" s="140"/>
      <c r="J66" s="34"/>
      <c r="K66" s="34"/>
      <c r="L66" s="14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40"/>
      <c r="J67" s="34"/>
      <c r="K67" s="34"/>
      <c r="L67" s="14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40"/>
      <c r="J68" s="34"/>
      <c r="K68" s="34"/>
      <c r="L68" s="14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73" t="str">
        <f>E7</f>
        <v>Údržba vyšší zeleně v obvodu OŘ Ústí n.L. - OBLAST Č. 3</v>
      </c>
      <c r="F69" s="26"/>
      <c r="G69" s="26"/>
      <c r="H69" s="26"/>
      <c r="I69" s="140"/>
      <c r="J69" s="34"/>
      <c r="K69" s="34"/>
      <c r="L69" s="14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95</v>
      </c>
      <c r="D70" s="34"/>
      <c r="E70" s="34"/>
      <c r="F70" s="34"/>
      <c r="G70" s="34"/>
      <c r="H70" s="34"/>
      <c r="I70" s="140"/>
      <c r="J70" s="34"/>
      <c r="K70" s="34"/>
      <c r="L70" s="14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A.1 - Údržba vyšší zeleně (Sborník SŽDC 2019)</v>
      </c>
      <c r="F71" s="34"/>
      <c r="G71" s="34"/>
      <c r="H71" s="34"/>
      <c r="I71" s="140"/>
      <c r="J71" s="34"/>
      <c r="K71" s="34"/>
      <c r="L71" s="14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40"/>
      <c r="J72" s="34"/>
      <c r="K72" s="34"/>
      <c r="L72" s="14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21</v>
      </c>
      <c r="D73" s="34"/>
      <c r="E73" s="34"/>
      <c r="F73" s="21" t="str">
        <f>F12</f>
        <v>obvod Správy tratí Karlovy Vary</v>
      </c>
      <c r="G73" s="34"/>
      <c r="H73" s="34"/>
      <c r="I73" s="143" t="s">
        <v>23</v>
      </c>
      <c r="J73" s="66" t="str">
        <f>IF(J12="","",J12)</f>
        <v>2. 12. 2019</v>
      </c>
      <c r="K73" s="34"/>
      <c r="L73" s="14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40"/>
      <c r="J74" s="34"/>
      <c r="K74" s="34"/>
      <c r="L74" s="14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25</v>
      </c>
      <c r="D75" s="34"/>
      <c r="E75" s="34"/>
      <c r="F75" s="21" t="str">
        <f>E15</f>
        <v>Správa železnic, státní organizace; OŘ ÚNL</v>
      </c>
      <c r="G75" s="34"/>
      <c r="H75" s="34"/>
      <c r="I75" s="143" t="s">
        <v>33</v>
      </c>
      <c r="J75" s="30" t="str">
        <f>E21</f>
        <v xml:space="preserve"> </v>
      </c>
      <c r="K75" s="34"/>
      <c r="L75" s="14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31</v>
      </c>
      <c r="D76" s="34"/>
      <c r="E76" s="34"/>
      <c r="F76" s="21" t="str">
        <f>IF(E18="","",E18)</f>
        <v>Vyplň údaj</v>
      </c>
      <c r="G76" s="34"/>
      <c r="H76" s="34"/>
      <c r="I76" s="143" t="s">
        <v>36</v>
      </c>
      <c r="J76" s="30" t="str">
        <f>E24</f>
        <v xml:space="preserve"> </v>
      </c>
      <c r="K76" s="34"/>
      <c r="L76" s="14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40"/>
      <c r="J77" s="34"/>
      <c r="K77" s="34"/>
      <c r="L77" s="14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9"/>
      <c r="B78" s="180"/>
      <c r="C78" s="181" t="s">
        <v>102</v>
      </c>
      <c r="D78" s="182" t="s">
        <v>58</v>
      </c>
      <c r="E78" s="182" t="s">
        <v>54</v>
      </c>
      <c r="F78" s="182" t="s">
        <v>55</v>
      </c>
      <c r="G78" s="182" t="s">
        <v>103</v>
      </c>
      <c r="H78" s="182" t="s">
        <v>104</v>
      </c>
      <c r="I78" s="183" t="s">
        <v>105</v>
      </c>
      <c r="J78" s="182" t="s">
        <v>99</v>
      </c>
      <c r="K78" s="184" t="s">
        <v>106</v>
      </c>
      <c r="L78" s="185"/>
      <c r="M78" s="86" t="s">
        <v>19</v>
      </c>
      <c r="N78" s="87" t="s">
        <v>43</v>
      </c>
      <c r="O78" s="87" t="s">
        <v>107</v>
      </c>
      <c r="P78" s="87" t="s">
        <v>108</v>
      </c>
      <c r="Q78" s="87" t="s">
        <v>109</v>
      </c>
      <c r="R78" s="87" t="s">
        <v>110</v>
      </c>
      <c r="S78" s="87" t="s">
        <v>111</v>
      </c>
      <c r="T78" s="88" t="s">
        <v>112</v>
      </c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</row>
    <row r="79" s="2" customFormat="1" ht="22.8" customHeight="1">
      <c r="A79" s="32"/>
      <c r="B79" s="33"/>
      <c r="C79" s="93" t="s">
        <v>113</v>
      </c>
      <c r="D79" s="34"/>
      <c r="E79" s="34"/>
      <c r="F79" s="34"/>
      <c r="G79" s="34"/>
      <c r="H79" s="34"/>
      <c r="I79" s="140"/>
      <c r="J79" s="186">
        <f>BK79</f>
        <v>0</v>
      </c>
      <c r="K79" s="34"/>
      <c r="L79" s="38"/>
      <c r="M79" s="89"/>
      <c r="N79" s="187"/>
      <c r="O79" s="90"/>
      <c r="P79" s="188">
        <f>SUM(P80:P255)</f>
        <v>0</v>
      </c>
      <c r="Q79" s="90"/>
      <c r="R79" s="188">
        <f>SUM(R80:R255)</f>
        <v>0.12770000000000001</v>
      </c>
      <c r="S79" s="90"/>
      <c r="T79" s="189">
        <f>SUM(T80:T255)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72</v>
      </c>
      <c r="AU79" s="11" t="s">
        <v>100</v>
      </c>
      <c r="BK79" s="190">
        <f>SUM(BK80:BK255)</f>
        <v>0</v>
      </c>
    </row>
    <row r="80" s="2" customFormat="1" ht="21.75" customHeight="1">
      <c r="A80" s="32"/>
      <c r="B80" s="33"/>
      <c r="C80" s="191" t="s">
        <v>81</v>
      </c>
      <c r="D80" s="191" t="s">
        <v>114</v>
      </c>
      <c r="E80" s="192" t="s">
        <v>115</v>
      </c>
      <c r="F80" s="193" t="s">
        <v>116</v>
      </c>
      <c r="G80" s="194" t="s">
        <v>117</v>
      </c>
      <c r="H80" s="195">
        <v>250</v>
      </c>
      <c r="I80" s="196"/>
      <c r="J80" s="197">
        <f>ROUND(I80*H80,2)</f>
        <v>0</v>
      </c>
      <c r="K80" s="193" t="s">
        <v>118</v>
      </c>
      <c r="L80" s="38"/>
      <c r="M80" s="198" t="s">
        <v>19</v>
      </c>
      <c r="N80" s="199" t="s">
        <v>44</v>
      </c>
      <c r="O80" s="78"/>
      <c r="P80" s="200">
        <f>O80*H80</f>
        <v>0</v>
      </c>
      <c r="Q80" s="200">
        <v>0</v>
      </c>
      <c r="R80" s="200">
        <f>Q80*H80</f>
        <v>0</v>
      </c>
      <c r="S80" s="200">
        <v>0</v>
      </c>
      <c r="T80" s="201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202" t="s">
        <v>119</v>
      </c>
      <c r="AT80" s="202" t="s">
        <v>114</v>
      </c>
      <c r="AU80" s="202" t="s">
        <v>73</v>
      </c>
      <c r="AY80" s="11" t="s">
        <v>120</v>
      </c>
      <c r="BE80" s="203">
        <f>IF(N80="základní",J80,0)</f>
        <v>0</v>
      </c>
      <c r="BF80" s="203">
        <f>IF(N80="snížená",J80,0)</f>
        <v>0</v>
      </c>
      <c r="BG80" s="203">
        <f>IF(N80="zákl. přenesená",J80,0)</f>
        <v>0</v>
      </c>
      <c r="BH80" s="203">
        <f>IF(N80="sníž. přenesená",J80,0)</f>
        <v>0</v>
      </c>
      <c r="BI80" s="203">
        <f>IF(N80="nulová",J80,0)</f>
        <v>0</v>
      </c>
      <c r="BJ80" s="11" t="s">
        <v>81</v>
      </c>
      <c r="BK80" s="203">
        <f>ROUND(I80*H80,2)</f>
        <v>0</v>
      </c>
      <c r="BL80" s="11" t="s">
        <v>119</v>
      </c>
      <c r="BM80" s="202" t="s">
        <v>121</v>
      </c>
    </row>
    <row r="81" s="2" customFormat="1">
      <c r="A81" s="32"/>
      <c r="B81" s="33"/>
      <c r="C81" s="34"/>
      <c r="D81" s="204" t="s">
        <v>122</v>
      </c>
      <c r="E81" s="34"/>
      <c r="F81" s="205" t="s">
        <v>123</v>
      </c>
      <c r="G81" s="34"/>
      <c r="H81" s="34"/>
      <c r="I81" s="140"/>
      <c r="J81" s="34"/>
      <c r="K81" s="34"/>
      <c r="L81" s="38"/>
      <c r="M81" s="206"/>
      <c r="N81" s="207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122</v>
      </c>
      <c r="AU81" s="11" t="s">
        <v>73</v>
      </c>
    </row>
    <row r="82" s="2" customFormat="1" ht="21.75" customHeight="1">
      <c r="A82" s="32"/>
      <c r="B82" s="33"/>
      <c r="C82" s="191" t="s">
        <v>83</v>
      </c>
      <c r="D82" s="191" t="s">
        <v>114</v>
      </c>
      <c r="E82" s="192" t="s">
        <v>124</v>
      </c>
      <c r="F82" s="193" t="s">
        <v>125</v>
      </c>
      <c r="G82" s="194" t="s">
        <v>126</v>
      </c>
      <c r="H82" s="195">
        <v>5500</v>
      </c>
      <c r="I82" s="196"/>
      <c r="J82" s="197">
        <f>ROUND(I82*H82,2)</f>
        <v>0</v>
      </c>
      <c r="K82" s="193" t="s">
        <v>118</v>
      </c>
      <c r="L82" s="38"/>
      <c r="M82" s="198" t="s">
        <v>19</v>
      </c>
      <c r="N82" s="199" t="s">
        <v>44</v>
      </c>
      <c r="O82" s="78"/>
      <c r="P82" s="200">
        <f>O82*H82</f>
        <v>0</v>
      </c>
      <c r="Q82" s="200">
        <v>0</v>
      </c>
      <c r="R82" s="200">
        <f>Q82*H82</f>
        <v>0</v>
      </c>
      <c r="S82" s="200">
        <v>0</v>
      </c>
      <c r="T82" s="201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202" t="s">
        <v>119</v>
      </c>
      <c r="AT82" s="202" t="s">
        <v>114</v>
      </c>
      <c r="AU82" s="202" t="s">
        <v>73</v>
      </c>
      <c r="AY82" s="11" t="s">
        <v>120</v>
      </c>
      <c r="BE82" s="203">
        <f>IF(N82="základní",J82,0)</f>
        <v>0</v>
      </c>
      <c r="BF82" s="203">
        <f>IF(N82="snížená",J82,0)</f>
        <v>0</v>
      </c>
      <c r="BG82" s="203">
        <f>IF(N82="zákl. přenesená",J82,0)</f>
        <v>0</v>
      </c>
      <c r="BH82" s="203">
        <f>IF(N82="sníž. přenesená",J82,0)</f>
        <v>0</v>
      </c>
      <c r="BI82" s="203">
        <f>IF(N82="nulová",J82,0)</f>
        <v>0</v>
      </c>
      <c r="BJ82" s="11" t="s">
        <v>81</v>
      </c>
      <c r="BK82" s="203">
        <f>ROUND(I82*H82,2)</f>
        <v>0</v>
      </c>
      <c r="BL82" s="11" t="s">
        <v>119</v>
      </c>
      <c r="BM82" s="202" t="s">
        <v>127</v>
      </c>
    </row>
    <row r="83" s="2" customFormat="1">
      <c r="A83" s="32"/>
      <c r="B83" s="33"/>
      <c r="C83" s="34"/>
      <c r="D83" s="204" t="s">
        <v>122</v>
      </c>
      <c r="E83" s="34"/>
      <c r="F83" s="205" t="s">
        <v>128</v>
      </c>
      <c r="G83" s="34"/>
      <c r="H83" s="34"/>
      <c r="I83" s="140"/>
      <c r="J83" s="34"/>
      <c r="K83" s="34"/>
      <c r="L83" s="38"/>
      <c r="M83" s="206"/>
      <c r="N83" s="207"/>
      <c r="O83" s="78"/>
      <c r="P83" s="78"/>
      <c r="Q83" s="78"/>
      <c r="R83" s="78"/>
      <c r="S83" s="78"/>
      <c r="T83" s="79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122</v>
      </c>
      <c r="AU83" s="11" t="s">
        <v>73</v>
      </c>
    </row>
    <row r="84" s="2" customFormat="1" ht="21.75" customHeight="1">
      <c r="A84" s="32"/>
      <c r="B84" s="33"/>
      <c r="C84" s="191" t="s">
        <v>129</v>
      </c>
      <c r="D84" s="191" t="s">
        <v>114</v>
      </c>
      <c r="E84" s="192" t="s">
        <v>130</v>
      </c>
      <c r="F84" s="193" t="s">
        <v>131</v>
      </c>
      <c r="G84" s="194" t="s">
        <v>126</v>
      </c>
      <c r="H84" s="195">
        <v>1000</v>
      </c>
      <c r="I84" s="196"/>
      <c r="J84" s="197">
        <f>ROUND(I84*H84,2)</f>
        <v>0</v>
      </c>
      <c r="K84" s="193" t="s">
        <v>118</v>
      </c>
      <c r="L84" s="38"/>
      <c r="M84" s="198" t="s">
        <v>19</v>
      </c>
      <c r="N84" s="199" t="s">
        <v>44</v>
      </c>
      <c r="O84" s="78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202" t="s">
        <v>119</v>
      </c>
      <c r="AT84" s="202" t="s">
        <v>114</v>
      </c>
      <c r="AU84" s="202" t="s">
        <v>73</v>
      </c>
      <c r="AY84" s="11" t="s">
        <v>120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11" t="s">
        <v>81</v>
      </c>
      <c r="BK84" s="203">
        <f>ROUND(I84*H84,2)</f>
        <v>0</v>
      </c>
      <c r="BL84" s="11" t="s">
        <v>119</v>
      </c>
      <c r="BM84" s="202" t="s">
        <v>132</v>
      </c>
    </row>
    <row r="85" s="2" customFormat="1">
      <c r="A85" s="32"/>
      <c r="B85" s="33"/>
      <c r="C85" s="34"/>
      <c r="D85" s="204" t="s">
        <v>122</v>
      </c>
      <c r="E85" s="34"/>
      <c r="F85" s="205" t="s">
        <v>133</v>
      </c>
      <c r="G85" s="34"/>
      <c r="H85" s="34"/>
      <c r="I85" s="140"/>
      <c r="J85" s="34"/>
      <c r="K85" s="34"/>
      <c r="L85" s="38"/>
      <c r="M85" s="206"/>
      <c r="N85" s="207"/>
      <c r="O85" s="78"/>
      <c r="P85" s="78"/>
      <c r="Q85" s="78"/>
      <c r="R85" s="78"/>
      <c r="S85" s="78"/>
      <c r="T85" s="79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122</v>
      </c>
      <c r="AU85" s="11" t="s">
        <v>73</v>
      </c>
    </row>
    <row r="86" s="2" customFormat="1" ht="21.75" customHeight="1">
      <c r="A86" s="32"/>
      <c r="B86" s="33"/>
      <c r="C86" s="191" t="s">
        <v>119</v>
      </c>
      <c r="D86" s="191" t="s">
        <v>114</v>
      </c>
      <c r="E86" s="192" t="s">
        <v>134</v>
      </c>
      <c r="F86" s="193" t="s">
        <v>135</v>
      </c>
      <c r="G86" s="194" t="s">
        <v>136</v>
      </c>
      <c r="H86" s="195">
        <v>2</v>
      </c>
      <c r="I86" s="196"/>
      <c r="J86" s="197">
        <f>ROUND(I86*H86,2)</f>
        <v>0</v>
      </c>
      <c r="K86" s="193" t="s">
        <v>118</v>
      </c>
      <c r="L86" s="38"/>
      <c r="M86" s="198" t="s">
        <v>19</v>
      </c>
      <c r="N86" s="199" t="s">
        <v>44</v>
      </c>
      <c r="O86" s="78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202" t="s">
        <v>119</v>
      </c>
      <c r="AT86" s="202" t="s">
        <v>114</v>
      </c>
      <c r="AU86" s="202" t="s">
        <v>73</v>
      </c>
      <c r="AY86" s="11" t="s">
        <v>120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1" t="s">
        <v>81</v>
      </c>
      <c r="BK86" s="203">
        <f>ROUND(I86*H86,2)</f>
        <v>0</v>
      </c>
      <c r="BL86" s="11" t="s">
        <v>119</v>
      </c>
      <c r="BM86" s="202" t="s">
        <v>137</v>
      </c>
    </row>
    <row r="87" s="2" customFormat="1">
      <c r="A87" s="32"/>
      <c r="B87" s="33"/>
      <c r="C87" s="34"/>
      <c r="D87" s="204" t="s">
        <v>122</v>
      </c>
      <c r="E87" s="34"/>
      <c r="F87" s="205" t="s">
        <v>138</v>
      </c>
      <c r="G87" s="34"/>
      <c r="H87" s="34"/>
      <c r="I87" s="140"/>
      <c r="J87" s="34"/>
      <c r="K87" s="34"/>
      <c r="L87" s="38"/>
      <c r="M87" s="206"/>
      <c r="N87" s="207"/>
      <c r="O87" s="78"/>
      <c r="P87" s="78"/>
      <c r="Q87" s="78"/>
      <c r="R87" s="78"/>
      <c r="S87" s="78"/>
      <c r="T87" s="79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1" t="s">
        <v>122</v>
      </c>
      <c r="AU87" s="11" t="s">
        <v>73</v>
      </c>
    </row>
    <row r="88" s="2" customFormat="1" ht="21.75" customHeight="1">
      <c r="A88" s="32"/>
      <c r="B88" s="33"/>
      <c r="C88" s="191" t="s">
        <v>139</v>
      </c>
      <c r="D88" s="191" t="s">
        <v>114</v>
      </c>
      <c r="E88" s="192" t="s">
        <v>140</v>
      </c>
      <c r="F88" s="193" t="s">
        <v>141</v>
      </c>
      <c r="G88" s="194" t="s">
        <v>126</v>
      </c>
      <c r="H88" s="195">
        <v>5000</v>
      </c>
      <c r="I88" s="196"/>
      <c r="J88" s="197">
        <f>ROUND(I88*H88,2)</f>
        <v>0</v>
      </c>
      <c r="K88" s="193" t="s">
        <v>118</v>
      </c>
      <c r="L88" s="38"/>
      <c r="M88" s="198" t="s">
        <v>19</v>
      </c>
      <c r="N88" s="199" t="s">
        <v>44</v>
      </c>
      <c r="O88" s="78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202" t="s">
        <v>119</v>
      </c>
      <c r="AT88" s="202" t="s">
        <v>114</v>
      </c>
      <c r="AU88" s="202" t="s">
        <v>73</v>
      </c>
      <c r="AY88" s="11" t="s">
        <v>120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11" t="s">
        <v>81</v>
      </c>
      <c r="BK88" s="203">
        <f>ROUND(I88*H88,2)</f>
        <v>0</v>
      </c>
      <c r="BL88" s="11" t="s">
        <v>119</v>
      </c>
      <c r="BM88" s="202" t="s">
        <v>142</v>
      </c>
    </row>
    <row r="89" s="2" customFormat="1">
      <c r="A89" s="32"/>
      <c r="B89" s="33"/>
      <c r="C89" s="34"/>
      <c r="D89" s="204" t="s">
        <v>122</v>
      </c>
      <c r="E89" s="34"/>
      <c r="F89" s="205" t="s">
        <v>143</v>
      </c>
      <c r="G89" s="34"/>
      <c r="H89" s="34"/>
      <c r="I89" s="140"/>
      <c r="J89" s="34"/>
      <c r="K89" s="34"/>
      <c r="L89" s="38"/>
      <c r="M89" s="206"/>
      <c r="N89" s="207"/>
      <c r="O89" s="78"/>
      <c r="P89" s="78"/>
      <c r="Q89" s="78"/>
      <c r="R89" s="78"/>
      <c r="S89" s="78"/>
      <c r="T89" s="79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1" t="s">
        <v>122</v>
      </c>
      <c r="AU89" s="11" t="s">
        <v>73</v>
      </c>
    </row>
    <row r="90" s="2" customFormat="1" ht="21.75" customHeight="1">
      <c r="A90" s="32"/>
      <c r="B90" s="33"/>
      <c r="C90" s="191" t="s">
        <v>144</v>
      </c>
      <c r="D90" s="191" t="s">
        <v>114</v>
      </c>
      <c r="E90" s="192" t="s">
        <v>145</v>
      </c>
      <c r="F90" s="193" t="s">
        <v>146</v>
      </c>
      <c r="G90" s="194" t="s">
        <v>126</v>
      </c>
      <c r="H90" s="195">
        <v>2000</v>
      </c>
      <c r="I90" s="196"/>
      <c r="J90" s="197">
        <f>ROUND(I90*H90,2)</f>
        <v>0</v>
      </c>
      <c r="K90" s="193" t="s">
        <v>118</v>
      </c>
      <c r="L90" s="38"/>
      <c r="M90" s="198" t="s">
        <v>19</v>
      </c>
      <c r="N90" s="199" t="s">
        <v>44</v>
      </c>
      <c r="O90" s="78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202" t="s">
        <v>119</v>
      </c>
      <c r="AT90" s="202" t="s">
        <v>114</v>
      </c>
      <c r="AU90" s="202" t="s">
        <v>73</v>
      </c>
      <c r="AY90" s="11" t="s">
        <v>120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1" t="s">
        <v>81</v>
      </c>
      <c r="BK90" s="203">
        <f>ROUND(I90*H90,2)</f>
        <v>0</v>
      </c>
      <c r="BL90" s="11" t="s">
        <v>119</v>
      </c>
      <c r="BM90" s="202" t="s">
        <v>147</v>
      </c>
    </row>
    <row r="91" s="2" customFormat="1">
      <c r="A91" s="32"/>
      <c r="B91" s="33"/>
      <c r="C91" s="34"/>
      <c r="D91" s="204" t="s">
        <v>122</v>
      </c>
      <c r="E91" s="34"/>
      <c r="F91" s="205" t="s">
        <v>148</v>
      </c>
      <c r="G91" s="34"/>
      <c r="H91" s="34"/>
      <c r="I91" s="140"/>
      <c r="J91" s="34"/>
      <c r="K91" s="34"/>
      <c r="L91" s="38"/>
      <c r="M91" s="206"/>
      <c r="N91" s="207"/>
      <c r="O91" s="78"/>
      <c r="P91" s="78"/>
      <c r="Q91" s="78"/>
      <c r="R91" s="78"/>
      <c r="S91" s="78"/>
      <c r="T91" s="79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1" t="s">
        <v>122</v>
      </c>
      <c r="AU91" s="11" t="s">
        <v>73</v>
      </c>
    </row>
    <row r="92" s="2" customFormat="1" ht="21.75" customHeight="1">
      <c r="A92" s="32"/>
      <c r="B92" s="33"/>
      <c r="C92" s="191" t="s">
        <v>149</v>
      </c>
      <c r="D92" s="191" t="s">
        <v>114</v>
      </c>
      <c r="E92" s="192" t="s">
        <v>150</v>
      </c>
      <c r="F92" s="193" t="s">
        <v>151</v>
      </c>
      <c r="G92" s="194" t="s">
        <v>126</v>
      </c>
      <c r="H92" s="195">
        <v>2000</v>
      </c>
      <c r="I92" s="196"/>
      <c r="J92" s="197">
        <f>ROUND(I92*H92,2)</f>
        <v>0</v>
      </c>
      <c r="K92" s="193" t="s">
        <v>118</v>
      </c>
      <c r="L92" s="38"/>
      <c r="M92" s="198" t="s">
        <v>19</v>
      </c>
      <c r="N92" s="199" t="s">
        <v>44</v>
      </c>
      <c r="O92" s="78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202" t="s">
        <v>119</v>
      </c>
      <c r="AT92" s="202" t="s">
        <v>114</v>
      </c>
      <c r="AU92" s="202" t="s">
        <v>73</v>
      </c>
      <c r="AY92" s="11" t="s">
        <v>120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1" t="s">
        <v>81</v>
      </c>
      <c r="BK92" s="203">
        <f>ROUND(I92*H92,2)</f>
        <v>0</v>
      </c>
      <c r="BL92" s="11" t="s">
        <v>119</v>
      </c>
      <c r="BM92" s="202" t="s">
        <v>152</v>
      </c>
    </row>
    <row r="93" s="2" customFormat="1">
      <c r="A93" s="32"/>
      <c r="B93" s="33"/>
      <c r="C93" s="34"/>
      <c r="D93" s="204" t="s">
        <v>122</v>
      </c>
      <c r="E93" s="34"/>
      <c r="F93" s="205" t="s">
        <v>153</v>
      </c>
      <c r="G93" s="34"/>
      <c r="H93" s="34"/>
      <c r="I93" s="140"/>
      <c r="J93" s="34"/>
      <c r="K93" s="34"/>
      <c r="L93" s="38"/>
      <c r="M93" s="206"/>
      <c r="N93" s="207"/>
      <c r="O93" s="78"/>
      <c r="P93" s="78"/>
      <c r="Q93" s="78"/>
      <c r="R93" s="78"/>
      <c r="S93" s="78"/>
      <c r="T93" s="79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1" t="s">
        <v>122</v>
      </c>
      <c r="AU93" s="11" t="s">
        <v>73</v>
      </c>
    </row>
    <row r="94" s="2" customFormat="1" ht="21.75" customHeight="1">
      <c r="A94" s="32"/>
      <c r="B94" s="33"/>
      <c r="C94" s="191" t="s">
        <v>154</v>
      </c>
      <c r="D94" s="191" t="s">
        <v>114</v>
      </c>
      <c r="E94" s="192" t="s">
        <v>155</v>
      </c>
      <c r="F94" s="193" t="s">
        <v>156</v>
      </c>
      <c r="G94" s="194" t="s">
        <v>126</v>
      </c>
      <c r="H94" s="195">
        <v>2000</v>
      </c>
      <c r="I94" s="196"/>
      <c r="J94" s="197">
        <f>ROUND(I94*H94,2)</f>
        <v>0</v>
      </c>
      <c r="K94" s="193" t="s">
        <v>118</v>
      </c>
      <c r="L94" s="38"/>
      <c r="M94" s="198" t="s">
        <v>19</v>
      </c>
      <c r="N94" s="199" t="s">
        <v>44</v>
      </c>
      <c r="O94" s="78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202" t="s">
        <v>119</v>
      </c>
      <c r="AT94" s="202" t="s">
        <v>114</v>
      </c>
      <c r="AU94" s="202" t="s">
        <v>73</v>
      </c>
      <c r="AY94" s="11" t="s">
        <v>120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1" t="s">
        <v>81</v>
      </c>
      <c r="BK94" s="203">
        <f>ROUND(I94*H94,2)</f>
        <v>0</v>
      </c>
      <c r="BL94" s="11" t="s">
        <v>119</v>
      </c>
      <c r="BM94" s="202" t="s">
        <v>157</v>
      </c>
    </row>
    <row r="95" s="2" customFormat="1">
      <c r="A95" s="32"/>
      <c r="B95" s="33"/>
      <c r="C95" s="34"/>
      <c r="D95" s="204" t="s">
        <v>122</v>
      </c>
      <c r="E95" s="34"/>
      <c r="F95" s="205" t="s">
        <v>158</v>
      </c>
      <c r="G95" s="34"/>
      <c r="H95" s="34"/>
      <c r="I95" s="140"/>
      <c r="J95" s="34"/>
      <c r="K95" s="34"/>
      <c r="L95" s="38"/>
      <c r="M95" s="206"/>
      <c r="N95" s="207"/>
      <c r="O95" s="78"/>
      <c r="P95" s="78"/>
      <c r="Q95" s="78"/>
      <c r="R95" s="78"/>
      <c r="S95" s="78"/>
      <c r="T95" s="79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1" t="s">
        <v>122</v>
      </c>
      <c r="AU95" s="11" t="s">
        <v>73</v>
      </c>
    </row>
    <row r="96" s="2" customFormat="1" ht="21.75" customHeight="1">
      <c r="A96" s="32"/>
      <c r="B96" s="33"/>
      <c r="C96" s="191" t="s">
        <v>159</v>
      </c>
      <c r="D96" s="191" t="s">
        <v>114</v>
      </c>
      <c r="E96" s="192" t="s">
        <v>160</v>
      </c>
      <c r="F96" s="193" t="s">
        <v>161</v>
      </c>
      <c r="G96" s="194" t="s">
        <v>126</v>
      </c>
      <c r="H96" s="195">
        <v>2000</v>
      </c>
      <c r="I96" s="196"/>
      <c r="J96" s="197">
        <f>ROUND(I96*H96,2)</f>
        <v>0</v>
      </c>
      <c r="K96" s="193" t="s">
        <v>118</v>
      </c>
      <c r="L96" s="38"/>
      <c r="M96" s="198" t="s">
        <v>19</v>
      </c>
      <c r="N96" s="199" t="s">
        <v>44</v>
      </c>
      <c r="O96" s="78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202" t="s">
        <v>119</v>
      </c>
      <c r="AT96" s="202" t="s">
        <v>114</v>
      </c>
      <c r="AU96" s="202" t="s">
        <v>73</v>
      </c>
      <c r="AY96" s="11" t="s">
        <v>120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1" t="s">
        <v>81</v>
      </c>
      <c r="BK96" s="203">
        <f>ROUND(I96*H96,2)</f>
        <v>0</v>
      </c>
      <c r="BL96" s="11" t="s">
        <v>119</v>
      </c>
      <c r="BM96" s="202" t="s">
        <v>162</v>
      </c>
    </row>
    <row r="97" s="2" customFormat="1">
      <c r="A97" s="32"/>
      <c r="B97" s="33"/>
      <c r="C97" s="34"/>
      <c r="D97" s="204" t="s">
        <v>122</v>
      </c>
      <c r="E97" s="34"/>
      <c r="F97" s="205" t="s">
        <v>163</v>
      </c>
      <c r="G97" s="34"/>
      <c r="H97" s="34"/>
      <c r="I97" s="140"/>
      <c r="J97" s="34"/>
      <c r="K97" s="34"/>
      <c r="L97" s="38"/>
      <c r="M97" s="206"/>
      <c r="N97" s="207"/>
      <c r="O97" s="78"/>
      <c r="P97" s="78"/>
      <c r="Q97" s="78"/>
      <c r="R97" s="78"/>
      <c r="S97" s="78"/>
      <c r="T97" s="79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1" t="s">
        <v>122</v>
      </c>
      <c r="AU97" s="11" t="s">
        <v>73</v>
      </c>
    </row>
    <row r="98" s="2" customFormat="1" ht="21.75" customHeight="1">
      <c r="A98" s="32"/>
      <c r="B98" s="33"/>
      <c r="C98" s="191" t="s">
        <v>164</v>
      </c>
      <c r="D98" s="191" t="s">
        <v>114</v>
      </c>
      <c r="E98" s="192" t="s">
        <v>165</v>
      </c>
      <c r="F98" s="193" t="s">
        <v>166</v>
      </c>
      <c r="G98" s="194" t="s">
        <v>117</v>
      </c>
      <c r="H98" s="195">
        <v>50</v>
      </c>
      <c r="I98" s="196"/>
      <c r="J98" s="197">
        <f>ROUND(I98*H98,2)</f>
        <v>0</v>
      </c>
      <c r="K98" s="193" t="s">
        <v>118</v>
      </c>
      <c r="L98" s="38"/>
      <c r="M98" s="198" t="s">
        <v>19</v>
      </c>
      <c r="N98" s="199" t="s">
        <v>44</v>
      </c>
      <c r="O98" s="78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202" t="s">
        <v>119</v>
      </c>
      <c r="AT98" s="202" t="s">
        <v>114</v>
      </c>
      <c r="AU98" s="202" t="s">
        <v>73</v>
      </c>
      <c r="AY98" s="11" t="s">
        <v>120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1" t="s">
        <v>81</v>
      </c>
      <c r="BK98" s="203">
        <f>ROUND(I98*H98,2)</f>
        <v>0</v>
      </c>
      <c r="BL98" s="11" t="s">
        <v>119</v>
      </c>
      <c r="BM98" s="202" t="s">
        <v>167</v>
      </c>
    </row>
    <row r="99" s="2" customFormat="1">
      <c r="A99" s="32"/>
      <c r="B99" s="33"/>
      <c r="C99" s="34"/>
      <c r="D99" s="204" t="s">
        <v>122</v>
      </c>
      <c r="E99" s="34"/>
      <c r="F99" s="205" t="s">
        <v>168</v>
      </c>
      <c r="G99" s="34"/>
      <c r="H99" s="34"/>
      <c r="I99" s="140"/>
      <c r="J99" s="34"/>
      <c r="K99" s="34"/>
      <c r="L99" s="38"/>
      <c r="M99" s="206"/>
      <c r="N99" s="207"/>
      <c r="O99" s="78"/>
      <c r="P99" s="78"/>
      <c r="Q99" s="78"/>
      <c r="R99" s="78"/>
      <c r="S99" s="78"/>
      <c r="T99" s="79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1" t="s">
        <v>122</v>
      </c>
      <c r="AU99" s="11" t="s">
        <v>73</v>
      </c>
    </row>
    <row r="100" s="2" customFormat="1" ht="21.75" customHeight="1">
      <c r="A100" s="32"/>
      <c r="B100" s="33"/>
      <c r="C100" s="191" t="s">
        <v>169</v>
      </c>
      <c r="D100" s="191" t="s">
        <v>114</v>
      </c>
      <c r="E100" s="192" t="s">
        <v>170</v>
      </c>
      <c r="F100" s="193" t="s">
        <v>171</v>
      </c>
      <c r="G100" s="194" t="s">
        <v>117</v>
      </c>
      <c r="H100" s="195">
        <v>50</v>
      </c>
      <c r="I100" s="196"/>
      <c r="J100" s="197">
        <f>ROUND(I100*H100,2)</f>
        <v>0</v>
      </c>
      <c r="K100" s="193" t="s">
        <v>118</v>
      </c>
      <c r="L100" s="38"/>
      <c r="M100" s="198" t="s">
        <v>19</v>
      </c>
      <c r="N100" s="199" t="s">
        <v>44</v>
      </c>
      <c r="O100" s="78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202" t="s">
        <v>119</v>
      </c>
      <c r="AT100" s="202" t="s">
        <v>114</v>
      </c>
      <c r="AU100" s="202" t="s">
        <v>73</v>
      </c>
      <c r="AY100" s="11" t="s">
        <v>120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1" t="s">
        <v>81</v>
      </c>
      <c r="BK100" s="203">
        <f>ROUND(I100*H100,2)</f>
        <v>0</v>
      </c>
      <c r="BL100" s="11" t="s">
        <v>119</v>
      </c>
      <c r="BM100" s="202" t="s">
        <v>172</v>
      </c>
    </row>
    <row r="101" s="2" customFormat="1">
      <c r="A101" s="32"/>
      <c r="B101" s="33"/>
      <c r="C101" s="34"/>
      <c r="D101" s="204" t="s">
        <v>122</v>
      </c>
      <c r="E101" s="34"/>
      <c r="F101" s="205" t="s">
        <v>173</v>
      </c>
      <c r="G101" s="34"/>
      <c r="H101" s="34"/>
      <c r="I101" s="140"/>
      <c r="J101" s="34"/>
      <c r="K101" s="34"/>
      <c r="L101" s="38"/>
      <c r="M101" s="206"/>
      <c r="N101" s="207"/>
      <c r="O101" s="78"/>
      <c r="P101" s="78"/>
      <c r="Q101" s="78"/>
      <c r="R101" s="78"/>
      <c r="S101" s="78"/>
      <c r="T101" s="79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1" t="s">
        <v>122</v>
      </c>
      <c r="AU101" s="11" t="s">
        <v>73</v>
      </c>
    </row>
    <row r="102" s="2" customFormat="1" ht="21.75" customHeight="1">
      <c r="A102" s="32"/>
      <c r="B102" s="33"/>
      <c r="C102" s="191" t="s">
        <v>174</v>
      </c>
      <c r="D102" s="191" t="s">
        <v>114</v>
      </c>
      <c r="E102" s="192" t="s">
        <v>175</v>
      </c>
      <c r="F102" s="193" t="s">
        <v>176</v>
      </c>
      <c r="G102" s="194" t="s">
        <v>177</v>
      </c>
      <c r="H102" s="195">
        <v>400</v>
      </c>
      <c r="I102" s="196"/>
      <c r="J102" s="197">
        <f>ROUND(I102*H102,2)</f>
        <v>0</v>
      </c>
      <c r="K102" s="193" t="s">
        <v>118</v>
      </c>
      <c r="L102" s="38"/>
      <c r="M102" s="198" t="s">
        <v>19</v>
      </c>
      <c r="N102" s="199" t="s">
        <v>44</v>
      </c>
      <c r="O102" s="78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202" t="s">
        <v>119</v>
      </c>
      <c r="AT102" s="202" t="s">
        <v>114</v>
      </c>
      <c r="AU102" s="202" t="s">
        <v>73</v>
      </c>
      <c r="AY102" s="11" t="s">
        <v>120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1" t="s">
        <v>81</v>
      </c>
      <c r="BK102" s="203">
        <f>ROUND(I102*H102,2)</f>
        <v>0</v>
      </c>
      <c r="BL102" s="11" t="s">
        <v>119</v>
      </c>
      <c r="BM102" s="202" t="s">
        <v>178</v>
      </c>
    </row>
    <row r="103" s="2" customFormat="1">
      <c r="A103" s="32"/>
      <c r="B103" s="33"/>
      <c r="C103" s="34"/>
      <c r="D103" s="204" t="s">
        <v>122</v>
      </c>
      <c r="E103" s="34"/>
      <c r="F103" s="205" t="s">
        <v>179</v>
      </c>
      <c r="G103" s="34"/>
      <c r="H103" s="34"/>
      <c r="I103" s="140"/>
      <c r="J103" s="34"/>
      <c r="K103" s="34"/>
      <c r="L103" s="38"/>
      <c r="M103" s="206"/>
      <c r="N103" s="207"/>
      <c r="O103" s="78"/>
      <c r="P103" s="78"/>
      <c r="Q103" s="78"/>
      <c r="R103" s="78"/>
      <c r="S103" s="78"/>
      <c r="T103" s="79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1" t="s">
        <v>122</v>
      </c>
      <c r="AU103" s="11" t="s">
        <v>73</v>
      </c>
    </row>
    <row r="104" s="2" customFormat="1">
      <c r="A104" s="32"/>
      <c r="B104" s="33"/>
      <c r="C104" s="34"/>
      <c r="D104" s="204" t="s">
        <v>180</v>
      </c>
      <c r="E104" s="34"/>
      <c r="F104" s="208" t="s">
        <v>181</v>
      </c>
      <c r="G104" s="34"/>
      <c r="H104" s="34"/>
      <c r="I104" s="140"/>
      <c r="J104" s="34"/>
      <c r="K104" s="34"/>
      <c r="L104" s="38"/>
      <c r="M104" s="206"/>
      <c r="N104" s="207"/>
      <c r="O104" s="78"/>
      <c r="P104" s="78"/>
      <c r="Q104" s="78"/>
      <c r="R104" s="78"/>
      <c r="S104" s="78"/>
      <c r="T104" s="79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1" t="s">
        <v>180</v>
      </c>
      <c r="AU104" s="11" t="s">
        <v>73</v>
      </c>
    </row>
    <row r="105" s="2" customFormat="1" ht="21.75" customHeight="1">
      <c r="A105" s="32"/>
      <c r="B105" s="33"/>
      <c r="C105" s="191" t="s">
        <v>182</v>
      </c>
      <c r="D105" s="191" t="s">
        <v>114</v>
      </c>
      <c r="E105" s="192" t="s">
        <v>183</v>
      </c>
      <c r="F105" s="193" t="s">
        <v>184</v>
      </c>
      <c r="G105" s="194" t="s">
        <v>177</v>
      </c>
      <c r="H105" s="195">
        <v>300</v>
      </c>
      <c r="I105" s="196"/>
      <c r="J105" s="197">
        <f>ROUND(I105*H105,2)</f>
        <v>0</v>
      </c>
      <c r="K105" s="193" t="s">
        <v>118</v>
      </c>
      <c r="L105" s="38"/>
      <c r="M105" s="198" t="s">
        <v>19</v>
      </c>
      <c r="N105" s="199" t="s">
        <v>44</v>
      </c>
      <c r="O105" s="78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202" t="s">
        <v>119</v>
      </c>
      <c r="AT105" s="202" t="s">
        <v>114</v>
      </c>
      <c r="AU105" s="202" t="s">
        <v>73</v>
      </c>
      <c r="AY105" s="11" t="s">
        <v>120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1" t="s">
        <v>81</v>
      </c>
      <c r="BK105" s="203">
        <f>ROUND(I105*H105,2)</f>
        <v>0</v>
      </c>
      <c r="BL105" s="11" t="s">
        <v>119</v>
      </c>
      <c r="BM105" s="202" t="s">
        <v>185</v>
      </c>
    </row>
    <row r="106" s="2" customFormat="1">
      <c r="A106" s="32"/>
      <c r="B106" s="33"/>
      <c r="C106" s="34"/>
      <c r="D106" s="204" t="s">
        <v>122</v>
      </c>
      <c r="E106" s="34"/>
      <c r="F106" s="205" t="s">
        <v>186</v>
      </c>
      <c r="G106" s="34"/>
      <c r="H106" s="34"/>
      <c r="I106" s="140"/>
      <c r="J106" s="34"/>
      <c r="K106" s="34"/>
      <c r="L106" s="38"/>
      <c r="M106" s="206"/>
      <c r="N106" s="207"/>
      <c r="O106" s="78"/>
      <c r="P106" s="78"/>
      <c r="Q106" s="78"/>
      <c r="R106" s="78"/>
      <c r="S106" s="78"/>
      <c r="T106" s="79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1" t="s">
        <v>122</v>
      </c>
      <c r="AU106" s="11" t="s">
        <v>73</v>
      </c>
    </row>
    <row r="107" s="2" customFormat="1">
      <c r="A107" s="32"/>
      <c r="B107" s="33"/>
      <c r="C107" s="34"/>
      <c r="D107" s="204" t="s">
        <v>180</v>
      </c>
      <c r="E107" s="34"/>
      <c r="F107" s="208" t="s">
        <v>187</v>
      </c>
      <c r="G107" s="34"/>
      <c r="H107" s="34"/>
      <c r="I107" s="140"/>
      <c r="J107" s="34"/>
      <c r="K107" s="34"/>
      <c r="L107" s="38"/>
      <c r="M107" s="206"/>
      <c r="N107" s="207"/>
      <c r="O107" s="78"/>
      <c r="P107" s="78"/>
      <c r="Q107" s="78"/>
      <c r="R107" s="78"/>
      <c r="S107" s="78"/>
      <c r="T107" s="79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1" t="s">
        <v>180</v>
      </c>
      <c r="AU107" s="11" t="s">
        <v>73</v>
      </c>
    </row>
    <row r="108" s="2" customFormat="1" ht="21.75" customHeight="1">
      <c r="A108" s="32"/>
      <c r="B108" s="33"/>
      <c r="C108" s="191" t="s">
        <v>188</v>
      </c>
      <c r="D108" s="191" t="s">
        <v>114</v>
      </c>
      <c r="E108" s="192" t="s">
        <v>189</v>
      </c>
      <c r="F108" s="193" t="s">
        <v>190</v>
      </c>
      <c r="G108" s="194" t="s">
        <v>177</v>
      </c>
      <c r="H108" s="195">
        <v>200</v>
      </c>
      <c r="I108" s="196"/>
      <c r="J108" s="197">
        <f>ROUND(I108*H108,2)</f>
        <v>0</v>
      </c>
      <c r="K108" s="193" t="s">
        <v>118</v>
      </c>
      <c r="L108" s="38"/>
      <c r="M108" s="198" t="s">
        <v>19</v>
      </c>
      <c r="N108" s="199" t="s">
        <v>44</v>
      </c>
      <c r="O108" s="78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202" t="s">
        <v>119</v>
      </c>
      <c r="AT108" s="202" t="s">
        <v>114</v>
      </c>
      <c r="AU108" s="202" t="s">
        <v>73</v>
      </c>
      <c r="AY108" s="11" t="s">
        <v>120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1" t="s">
        <v>81</v>
      </c>
      <c r="BK108" s="203">
        <f>ROUND(I108*H108,2)</f>
        <v>0</v>
      </c>
      <c r="BL108" s="11" t="s">
        <v>119</v>
      </c>
      <c r="BM108" s="202" t="s">
        <v>191</v>
      </c>
    </row>
    <row r="109" s="2" customFormat="1">
      <c r="A109" s="32"/>
      <c r="B109" s="33"/>
      <c r="C109" s="34"/>
      <c r="D109" s="204" t="s">
        <v>122</v>
      </c>
      <c r="E109" s="34"/>
      <c r="F109" s="205" t="s">
        <v>192</v>
      </c>
      <c r="G109" s="34"/>
      <c r="H109" s="34"/>
      <c r="I109" s="140"/>
      <c r="J109" s="34"/>
      <c r="K109" s="34"/>
      <c r="L109" s="38"/>
      <c r="M109" s="206"/>
      <c r="N109" s="207"/>
      <c r="O109" s="78"/>
      <c r="P109" s="78"/>
      <c r="Q109" s="78"/>
      <c r="R109" s="78"/>
      <c r="S109" s="78"/>
      <c r="T109" s="79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1" t="s">
        <v>122</v>
      </c>
      <c r="AU109" s="11" t="s">
        <v>73</v>
      </c>
    </row>
    <row r="110" s="2" customFormat="1">
      <c r="A110" s="32"/>
      <c r="B110" s="33"/>
      <c r="C110" s="34"/>
      <c r="D110" s="204" t="s">
        <v>180</v>
      </c>
      <c r="E110" s="34"/>
      <c r="F110" s="208" t="s">
        <v>193</v>
      </c>
      <c r="G110" s="34"/>
      <c r="H110" s="34"/>
      <c r="I110" s="140"/>
      <c r="J110" s="34"/>
      <c r="K110" s="34"/>
      <c r="L110" s="38"/>
      <c r="M110" s="206"/>
      <c r="N110" s="207"/>
      <c r="O110" s="78"/>
      <c r="P110" s="78"/>
      <c r="Q110" s="78"/>
      <c r="R110" s="78"/>
      <c r="S110" s="78"/>
      <c r="T110" s="79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1" t="s">
        <v>180</v>
      </c>
      <c r="AU110" s="11" t="s">
        <v>73</v>
      </c>
    </row>
    <row r="111" s="2" customFormat="1" ht="21.75" customHeight="1">
      <c r="A111" s="32"/>
      <c r="B111" s="33"/>
      <c r="C111" s="191" t="s">
        <v>8</v>
      </c>
      <c r="D111" s="191" t="s">
        <v>114</v>
      </c>
      <c r="E111" s="192" t="s">
        <v>194</v>
      </c>
      <c r="F111" s="193" t="s">
        <v>195</v>
      </c>
      <c r="G111" s="194" t="s">
        <v>177</v>
      </c>
      <c r="H111" s="195">
        <v>100</v>
      </c>
      <c r="I111" s="196"/>
      <c r="J111" s="197">
        <f>ROUND(I111*H111,2)</f>
        <v>0</v>
      </c>
      <c r="K111" s="193" t="s">
        <v>118</v>
      </c>
      <c r="L111" s="38"/>
      <c r="M111" s="198" t="s">
        <v>19</v>
      </c>
      <c r="N111" s="199" t="s">
        <v>44</v>
      </c>
      <c r="O111" s="78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202" t="s">
        <v>119</v>
      </c>
      <c r="AT111" s="202" t="s">
        <v>114</v>
      </c>
      <c r="AU111" s="202" t="s">
        <v>73</v>
      </c>
      <c r="AY111" s="11" t="s">
        <v>120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1" t="s">
        <v>81</v>
      </c>
      <c r="BK111" s="203">
        <f>ROUND(I111*H111,2)</f>
        <v>0</v>
      </c>
      <c r="BL111" s="11" t="s">
        <v>119</v>
      </c>
      <c r="BM111" s="202" t="s">
        <v>196</v>
      </c>
    </row>
    <row r="112" s="2" customFormat="1">
      <c r="A112" s="32"/>
      <c r="B112" s="33"/>
      <c r="C112" s="34"/>
      <c r="D112" s="204" t="s">
        <v>122</v>
      </c>
      <c r="E112" s="34"/>
      <c r="F112" s="205" t="s">
        <v>197</v>
      </c>
      <c r="G112" s="34"/>
      <c r="H112" s="34"/>
      <c r="I112" s="140"/>
      <c r="J112" s="34"/>
      <c r="K112" s="34"/>
      <c r="L112" s="38"/>
      <c r="M112" s="206"/>
      <c r="N112" s="207"/>
      <c r="O112" s="78"/>
      <c r="P112" s="78"/>
      <c r="Q112" s="78"/>
      <c r="R112" s="78"/>
      <c r="S112" s="78"/>
      <c r="T112" s="79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1" t="s">
        <v>122</v>
      </c>
      <c r="AU112" s="11" t="s">
        <v>73</v>
      </c>
    </row>
    <row r="113" s="2" customFormat="1">
      <c r="A113" s="32"/>
      <c r="B113" s="33"/>
      <c r="C113" s="34"/>
      <c r="D113" s="204" t="s">
        <v>180</v>
      </c>
      <c r="E113" s="34"/>
      <c r="F113" s="208" t="s">
        <v>198</v>
      </c>
      <c r="G113" s="34"/>
      <c r="H113" s="34"/>
      <c r="I113" s="140"/>
      <c r="J113" s="34"/>
      <c r="K113" s="34"/>
      <c r="L113" s="38"/>
      <c r="M113" s="206"/>
      <c r="N113" s="207"/>
      <c r="O113" s="78"/>
      <c r="P113" s="78"/>
      <c r="Q113" s="78"/>
      <c r="R113" s="78"/>
      <c r="S113" s="78"/>
      <c r="T113" s="79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1" t="s">
        <v>180</v>
      </c>
      <c r="AU113" s="11" t="s">
        <v>73</v>
      </c>
    </row>
    <row r="114" s="2" customFormat="1" ht="21.75" customHeight="1">
      <c r="A114" s="32"/>
      <c r="B114" s="33"/>
      <c r="C114" s="191" t="s">
        <v>199</v>
      </c>
      <c r="D114" s="191" t="s">
        <v>114</v>
      </c>
      <c r="E114" s="192" t="s">
        <v>200</v>
      </c>
      <c r="F114" s="193" t="s">
        <v>201</v>
      </c>
      <c r="G114" s="194" t="s">
        <v>177</v>
      </c>
      <c r="H114" s="195">
        <v>50</v>
      </c>
      <c r="I114" s="196"/>
      <c r="J114" s="197">
        <f>ROUND(I114*H114,2)</f>
        <v>0</v>
      </c>
      <c r="K114" s="193" t="s">
        <v>118</v>
      </c>
      <c r="L114" s="38"/>
      <c r="M114" s="198" t="s">
        <v>19</v>
      </c>
      <c r="N114" s="199" t="s">
        <v>44</v>
      </c>
      <c r="O114" s="78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202" t="s">
        <v>119</v>
      </c>
      <c r="AT114" s="202" t="s">
        <v>114</v>
      </c>
      <c r="AU114" s="202" t="s">
        <v>73</v>
      </c>
      <c r="AY114" s="11" t="s">
        <v>120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1" t="s">
        <v>81</v>
      </c>
      <c r="BK114" s="203">
        <f>ROUND(I114*H114,2)</f>
        <v>0</v>
      </c>
      <c r="BL114" s="11" t="s">
        <v>119</v>
      </c>
      <c r="BM114" s="202" t="s">
        <v>202</v>
      </c>
    </row>
    <row r="115" s="2" customFormat="1">
      <c r="A115" s="32"/>
      <c r="B115" s="33"/>
      <c r="C115" s="34"/>
      <c r="D115" s="204" t="s">
        <v>122</v>
      </c>
      <c r="E115" s="34"/>
      <c r="F115" s="205" t="s">
        <v>203</v>
      </c>
      <c r="G115" s="34"/>
      <c r="H115" s="34"/>
      <c r="I115" s="140"/>
      <c r="J115" s="34"/>
      <c r="K115" s="34"/>
      <c r="L115" s="38"/>
      <c r="M115" s="206"/>
      <c r="N115" s="207"/>
      <c r="O115" s="78"/>
      <c r="P115" s="78"/>
      <c r="Q115" s="78"/>
      <c r="R115" s="78"/>
      <c r="S115" s="78"/>
      <c r="T115" s="79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1" t="s">
        <v>122</v>
      </c>
      <c r="AU115" s="11" t="s">
        <v>73</v>
      </c>
    </row>
    <row r="116" s="2" customFormat="1">
      <c r="A116" s="32"/>
      <c r="B116" s="33"/>
      <c r="C116" s="34"/>
      <c r="D116" s="204" t="s">
        <v>180</v>
      </c>
      <c r="E116" s="34"/>
      <c r="F116" s="208" t="s">
        <v>204</v>
      </c>
      <c r="G116" s="34"/>
      <c r="H116" s="34"/>
      <c r="I116" s="140"/>
      <c r="J116" s="34"/>
      <c r="K116" s="34"/>
      <c r="L116" s="38"/>
      <c r="M116" s="206"/>
      <c r="N116" s="207"/>
      <c r="O116" s="78"/>
      <c r="P116" s="78"/>
      <c r="Q116" s="78"/>
      <c r="R116" s="78"/>
      <c r="S116" s="78"/>
      <c r="T116" s="79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180</v>
      </c>
      <c r="AU116" s="11" t="s">
        <v>73</v>
      </c>
    </row>
    <row r="117" s="2" customFormat="1" ht="21.75" customHeight="1">
      <c r="A117" s="32"/>
      <c r="B117" s="33"/>
      <c r="C117" s="191" t="s">
        <v>205</v>
      </c>
      <c r="D117" s="191" t="s">
        <v>114</v>
      </c>
      <c r="E117" s="192" t="s">
        <v>206</v>
      </c>
      <c r="F117" s="193" t="s">
        <v>207</v>
      </c>
      <c r="G117" s="194" t="s">
        <v>177</v>
      </c>
      <c r="H117" s="195">
        <v>10</v>
      </c>
      <c r="I117" s="196"/>
      <c r="J117" s="197">
        <f>ROUND(I117*H117,2)</f>
        <v>0</v>
      </c>
      <c r="K117" s="193" t="s">
        <v>118</v>
      </c>
      <c r="L117" s="38"/>
      <c r="M117" s="198" t="s">
        <v>19</v>
      </c>
      <c r="N117" s="199" t="s">
        <v>44</v>
      </c>
      <c r="O117" s="78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202" t="s">
        <v>119</v>
      </c>
      <c r="AT117" s="202" t="s">
        <v>114</v>
      </c>
      <c r="AU117" s="202" t="s">
        <v>73</v>
      </c>
      <c r="AY117" s="11" t="s">
        <v>120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1" t="s">
        <v>81</v>
      </c>
      <c r="BK117" s="203">
        <f>ROUND(I117*H117,2)</f>
        <v>0</v>
      </c>
      <c r="BL117" s="11" t="s">
        <v>119</v>
      </c>
      <c r="BM117" s="202" t="s">
        <v>208</v>
      </c>
    </row>
    <row r="118" s="2" customFormat="1">
      <c r="A118" s="32"/>
      <c r="B118" s="33"/>
      <c r="C118" s="34"/>
      <c r="D118" s="204" t="s">
        <v>122</v>
      </c>
      <c r="E118" s="34"/>
      <c r="F118" s="205" t="s">
        <v>209</v>
      </c>
      <c r="G118" s="34"/>
      <c r="H118" s="34"/>
      <c r="I118" s="140"/>
      <c r="J118" s="34"/>
      <c r="K118" s="34"/>
      <c r="L118" s="38"/>
      <c r="M118" s="206"/>
      <c r="N118" s="207"/>
      <c r="O118" s="78"/>
      <c r="P118" s="78"/>
      <c r="Q118" s="78"/>
      <c r="R118" s="78"/>
      <c r="S118" s="78"/>
      <c r="T118" s="79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122</v>
      </c>
      <c r="AU118" s="11" t="s">
        <v>73</v>
      </c>
    </row>
    <row r="119" s="2" customFormat="1">
      <c r="A119" s="32"/>
      <c r="B119" s="33"/>
      <c r="C119" s="34"/>
      <c r="D119" s="204" t="s">
        <v>180</v>
      </c>
      <c r="E119" s="34"/>
      <c r="F119" s="208" t="s">
        <v>210</v>
      </c>
      <c r="G119" s="34"/>
      <c r="H119" s="34"/>
      <c r="I119" s="140"/>
      <c r="J119" s="34"/>
      <c r="K119" s="34"/>
      <c r="L119" s="38"/>
      <c r="M119" s="206"/>
      <c r="N119" s="207"/>
      <c r="O119" s="78"/>
      <c r="P119" s="78"/>
      <c r="Q119" s="78"/>
      <c r="R119" s="78"/>
      <c r="S119" s="78"/>
      <c r="T119" s="79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180</v>
      </c>
      <c r="AU119" s="11" t="s">
        <v>73</v>
      </c>
    </row>
    <row r="120" s="2" customFormat="1" ht="21.75" customHeight="1">
      <c r="A120" s="32"/>
      <c r="B120" s="33"/>
      <c r="C120" s="191" t="s">
        <v>211</v>
      </c>
      <c r="D120" s="191" t="s">
        <v>114</v>
      </c>
      <c r="E120" s="192" t="s">
        <v>212</v>
      </c>
      <c r="F120" s="193" t="s">
        <v>213</v>
      </c>
      <c r="G120" s="194" t="s">
        <v>177</v>
      </c>
      <c r="H120" s="195">
        <v>400</v>
      </c>
      <c r="I120" s="196"/>
      <c r="J120" s="197">
        <f>ROUND(I120*H120,2)</f>
        <v>0</v>
      </c>
      <c r="K120" s="193" t="s">
        <v>118</v>
      </c>
      <c r="L120" s="38"/>
      <c r="M120" s="198" t="s">
        <v>19</v>
      </c>
      <c r="N120" s="199" t="s">
        <v>44</v>
      </c>
      <c r="O120" s="78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202" t="s">
        <v>119</v>
      </c>
      <c r="AT120" s="202" t="s">
        <v>114</v>
      </c>
      <c r="AU120" s="202" t="s">
        <v>73</v>
      </c>
      <c r="AY120" s="11" t="s">
        <v>120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1" t="s">
        <v>81</v>
      </c>
      <c r="BK120" s="203">
        <f>ROUND(I120*H120,2)</f>
        <v>0</v>
      </c>
      <c r="BL120" s="11" t="s">
        <v>119</v>
      </c>
      <c r="BM120" s="202" t="s">
        <v>214</v>
      </c>
    </row>
    <row r="121" s="2" customFormat="1">
      <c r="A121" s="32"/>
      <c r="B121" s="33"/>
      <c r="C121" s="34"/>
      <c r="D121" s="204" t="s">
        <v>122</v>
      </c>
      <c r="E121" s="34"/>
      <c r="F121" s="205" t="s">
        <v>215</v>
      </c>
      <c r="G121" s="34"/>
      <c r="H121" s="34"/>
      <c r="I121" s="140"/>
      <c r="J121" s="34"/>
      <c r="K121" s="34"/>
      <c r="L121" s="38"/>
      <c r="M121" s="206"/>
      <c r="N121" s="207"/>
      <c r="O121" s="78"/>
      <c r="P121" s="78"/>
      <c r="Q121" s="78"/>
      <c r="R121" s="78"/>
      <c r="S121" s="78"/>
      <c r="T121" s="79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122</v>
      </c>
      <c r="AU121" s="11" t="s">
        <v>73</v>
      </c>
    </row>
    <row r="122" s="2" customFormat="1">
      <c r="A122" s="32"/>
      <c r="B122" s="33"/>
      <c r="C122" s="34"/>
      <c r="D122" s="204" t="s">
        <v>180</v>
      </c>
      <c r="E122" s="34"/>
      <c r="F122" s="208" t="s">
        <v>181</v>
      </c>
      <c r="G122" s="34"/>
      <c r="H122" s="34"/>
      <c r="I122" s="140"/>
      <c r="J122" s="34"/>
      <c r="K122" s="34"/>
      <c r="L122" s="38"/>
      <c r="M122" s="206"/>
      <c r="N122" s="207"/>
      <c r="O122" s="78"/>
      <c r="P122" s="78"/>
      <c r="Q122" s="78"/>
      <c r="R122" s="78"/>
      <c r="S122" s="78"/>
      <c r="T122" s="79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180</v>
      </c>
      <c r="AU122" s="11" t="s">
        <v>73</v>
      </c>
    </row>
    <row r="123" s="2" customFormat="1" ht="21.75" customHeight="1">
      <c r="A123" s="32"/>
      <c r="B123" s="33"/>
      <c r="C123" s="191" t="s">
        <v>216</v>
      </c>
      <c r="D123" s="191" t="s">
        <v>114</v>
      </c>
      <c r="E123" s="192" t="s">
        <v>217</v>
      </c>
      <c r="F123" s="193" t="s">
        <v>218</v>
      </c>
      <c r="G123" s="194" t="s">
        <v>177</v>
      </c>
      <c r="H123" s="195">
        <v>300</v>
      </c>
      <c r="I123" s="196"/>
      <c r="J123" s="197">
        <f>ROUND(I123*H123,2)</f>
        <v>0</v>
      </c>
      <c r="K123" s="193" t="s">
        <v>118</v>
      </c>
      <c r="L123" s="38"/>
      <c r="M123" s="198" t="s">
        <v>19</v>
      </c>
      <c r="N123" s="199" t="s">
        <v>44</v>
      </c>
      <c r="O123" s="78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02" t="s">
        <v>119</v>
      </c>
      <c r="AT123" s="202" t="s">
        <v>114</v>
      </c>
      <c r="AU123" s="202" t="s">
        <v>73</v>
      </c>
      <c r="AY123" s="11" t="s">
        <v>120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1" t="s">
        <v>81</v>
      </c>
      <c r="BK123" s="203">
        <f>ROUND(I123*H123,2)</f>
        <v>0</v>
      </c>
      <c r="BL123" s="11" t="s">
        <v>119</v>
      </c>
      <c r="BM123" s="202" t="s">
        <v>219</v>
      </c>
    </row>
    <row r="124" s="2" customFormat="1">
      <c r="A124" s="32"/>
      <c r="B124" s="33"/>
      <c r="C124" s="34"/>
      <c r="D124" s="204" t="s">
        <v>122</v>
      </c>
      <c r="E124" s="34"/>
      <c r="F124" s="205" t="s">
        <v>220</v>
      </c>
      <c r="G124" s="34"/>
      <c r="H124" s="34"/>
      <c r="I124" s="140"/>
      <c r="J124" s="34"/>
      <c r="K124" s="34"/>
      <c r="L124" s="38"/>
      <c r="M124" s="206"/>
      <c r="N124" s="207"/>
      <c r="O124" s="78"/>
      <c r="P124" s="78"/>
      <c r="Q124" s="78"/>
      <c r="R124" s="78"/>
      <c r="S124" s="78"/>
      <c r="T124" s="79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122</v>
      </c>
      <c r="AU124" s="11" t="s">
        <v>73</v>
      </c>
    </row>
    <row r="125" s="2" customFormat="1">
      <c r="A125" s="32"/>
      <c r="B125" s="33"/>
      <c r="C125" s="34"/>
      <c r="D125" s="204" t="s">
        <v>180</v>
      </c>
      <c r="E125" s="34"/>
      <c r="F125" s="208" t="s">
        <v>187</v>
      </c>
      <c r="G125" s="34"/>
      <c r="H125" s="34"/>
      <c r="I125" s="140"/>
      <c r="J125" s="34"/>
      <c r="K125" s="34"/>
      <c r="L125" s="38"/>
      <c r="M125" s="206"/>
      <c r="N125" s="207"/>
      <c r="O125" s="78"/>
      <c r="P125" s="78"/>
      <c r="Q125" s="78"/>
      <c r="R125" s="78"/>
      <c r="S125" s="78"/>
      <c r="T125" s="7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180</v>
      </c>
      <c r="AU125" s="11" t="s">
        <v>73</v>
      </c>
    </row>
    <row r="126" s="2" customFormat="1" ht="21.75" customHeight="1">
      <c r="A126" s="32"/>
      <c r="B126" s="33"/>
      <c r="C126" s="191" t="s">
        <v>221</v>
      </c>
      <c r="D126" s="191" t="s">
        <v>114</v>
      </c>
      <c r="E126" s="192" t="s">
        <v>222</v>
      </c>
      <c r="F126" s="193" t="s">
        <v>223</v>
      </c>
      <c r="G126" s="194" t="s">
        <v>177</v>
      </c>
      <c r="H126" s="195">
        <v>200</v>
      </c>
      <c r="I126" s="196"/>
      <c r="J126" s="197">
        <f>ROUND(I126*H126,2)</f>
        <v>0</v>
      </c>
      <c r="K126" s="193" t="s">
        <v>118</v>
      </c>
      <c r="L126" s="38"/>
      <c r="M126" s="198" t="s">
        <v>19</v>
      </c>
      <c r="N126" s="199" t="s">
        <v>44</v>
      </c>
      <c r="O126" s="78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02" t="s">
        <v>119</v>
      </c>
      <c r="AT126" s="202" t="s">
        <v>114</v>
      </c>
      <c r="AU126" s="202" t="s">
        <v>73</v>
      </c>
      <c r="AY126" s="11" t="s">
        <v>120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1" t="s">
        <v>81</v>
      </c>
      <c r="BK126" s="203">
        <f>ROUND(I126*H126,2)</f>
        <v>0</v>
      </c>
      <c r="BL126" s="11" t="s">
        <v>119</v>
      </c>
      <c r="BM126" s="202" t="s">
        <v>224</v>
      </c>
    </row>
    <row r="127" s="2" customFormat="1">
      <c r="A127" s="32"/>
      <c r="B127" s="33"/>
      <c r="C127" s="34"/>
      <c r="D127" s="204" t="s">
        <v>122</v>
      </c>
      <c r="E127" s="34"/>
      <c r="F127" s="205" t="s">
        <v>225</v>
      </c>
      <c r="G127" s="34"/>
      <c r="H127" s="34"/>
      <c r="I127" s="140"/>
      <c r="J127" s="34"/>
      <c r="K127" s="34"/>
      <c r="L127" s="38"/>
      <c r="M127" s="206"/>
      <c r="N127" s="207"/>
      <c r="O127" s="78"/>
      <c r="P127" s="78"/>
      <c r="Q127" s="78"/>
      <c r="R127" s="78"/>
      <c r="S127" s="78"/>
      <c r="T127" s="7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122</v>
      </c>
      <c r="AU127" s="11" t="s">
        <v>73</v>
      </c>
    </row>
    <row r="128" s="2" customFormat="1">
      <c r="A128" s="32"/>
      <c r="B128" s="33"/>
      <c r="C128" s="34"/>
      <c r="D128" s="204" t="s">
        <v>180</v>
      </c>
      <c r="E128" s="34"/>
      <c r="F128" s="208" t="s">
        <v>193</v>
      </c>
      <c r="G128" s="34"/>
      <c r="H128" s="34"/>
      <c r="I128" s="140"/>
      <c r="J128" s="34"/>
      <c r="K128" s="34"/>
      <c r="L128" s="38"/>
      <c r="M128" s="206"/>
      <c r="N128" s="207"/>
      <c r="O128" s="78"/>
      <c r="P128" s="78"/>
      <c r="Q128" s="78"/>
      <c r="R128" s="78"/>
      <c r="S128" s="78"/>
      <c r="T128" s="7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180</v>
      </c>
      <c r="AU128" s="11" t="s">
        <v>73</v>
      </c>
    </row>
    <row r="129" s="2" customFormat="1" ht="21.75" customHeight="1">
      <c r="A129" s="32"/>
      <c r="B129" s="33"/>
      <c r="C129" s="191" t="s">
        <v>7</v>
      </c>
      <c r="D129" s="191" t="s">
        <v>114</v>
      </c>
      <c r="E129" s="192" t="s">
        <v>226</v>
      </c>
      <c r="F129" s="193" t="s">
        <v>227</v>
      </c>
      <c r="G129" s="194" t="s">
        <v>177</v>
      </c>
      <c r="H129" s="195">
        <v>50</v>
      </c>
      <c r="I129" s="196"/>
      <c r="J129" s="197">
        <f>ROUND(I129*H129,2)</f>
        <v>0</v>
      </c>
      <c r="K129" s="193" t="s">
        <v>118</v>
      </c>
      <c r="L129" s="38"/>
      <c r="M129" s="198" t="s">
        <v>19</v>
      </c>
      <c r="N129" s="199" t="s">
        <v>44</v>
      </c>
      <c r="O129" s="78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2" t="s">
        <v>119</v>
      </c>
      <c r="AT129" s="202" t="s">
        <v>114</v>
      </c>
      <c r="AU129" s="202" t="s">
        <v>73</v>
      </c>
      <c r="AY129" s="11" t="s">
        <v>120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1" t="s">
        <v>81</v>
      </c>
      <c r="BK129" s="203">
        <f>ROUND(I129*H129,2)</f>
        <v>0</v>
      </c>
      <c r="BL129" s="11" t="s">
        <v>119</v>
      </c>
      <c r="BM129" s="202" t="s">
        <v>228</v>
      </c>
    </row>
    <row r="130" s="2" customFormat="1">
      <c r="A130" s="32"/>
      <c r="B130" s="33"/>
      <c r="C130" s="34"/>
      <c r="D130" s="204" t="s">
        <v>122</v>
      </c>
      <c r="E130" s="34"/>
      <c r="F130" s="205" t="s">
        <v>229</v>
      </c>
      <c r="G130" s="34"/>
      <c r="H130" s="34"/>
      <c r="I130" s="140"/>
      <c r="J130" s="34"/>
      <c r="K130" s="34"/>
      <c r="L130" s="38"/>
      <c r="M130" s="206"/>
      <c r="N130" s="207"/>
      <c r="O130" s="78"/>
      <c r="P130" s="78"/>
      <c r="Q130" s="78"/>
      <c r="R130" s="78"/>
      <c r="S130" s="78"/>
      <c r="T130" s="7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122</v>
      </c>
      <c r="AU130" s="11" t="s">
        <v>73</v>
      </c>
    </row>
    <row r="131" s="2" customFormat="1">
      <c r="A131" s="32"/>
      <c r="B131" s="33"/>
      <c r="C131" s="34"/>
      <c r="D131" s="204" t="s">
        <v>180</v>
      </c>
      <c r="E131" s="34"/>
      <c r="F131" s="208" t="s">
        <v>198</v>
      </c>
      <c r="G131" s="34"/>
      <c r="H131" s="34"/>
      <c r="I131" s="140"/>
      <c r="J131" s="34"/>
      <c r="K131" s="34"/>
      <c r="L131" s="38"/>
      <c r="M131" s="206"/>
      <c r="N131" s="207"/>
      <c r="O131" s="78"/>
      <c r="P131" s="78"/>
      <c r="Q131" s="78"/>
      <c r="R131" s="78"/>
      <c r="S131" s="78"/>
      <c r="T131" s="7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180</v>
      </c>
      <c r="AU131" s="11" t="s">
        <v>73</v>
      </c>
    </row>
    <row r="132" s="2" customFormat="1" ht="21.75" customHeight="1">
      <c r="A132" s="32"/>
      <c r="B132" s="33"/>
      <c r="C132" s="191" t="s">
        <v>230</v>
      </c>
      <c r="D132" s="191" t="s">
        <v>114</v>
      </c>
      <c r="E132" s="192" t="s">
        <v>231</v>
      </c>
      <c r="F132" s="193" t="s">
        <v>232</v>
      </c>
      <c r="G132" s="194" t="s">
        <v>177</v>
      </c>
      <c r="H132" s="195">
        <v>10</v>
      </c>
      <c r="I132" s="196"/>
      <c r="J132" s="197">
        <f>ROUND(I132*H132,2)</f>
        <v>0</v>
      </c>
      <c r="K132" s="193" t="s">
        <v>118</v>
      </c>
      <c r="L132" s="38"/>
      <c r="M132" s="198" t="s">
        <v>19</v>
      </c>
      <c r="N132" s="199" t="s">
        <v>44</v>
      </c>
      <c r="O132" s="78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02" t="s">
        <v>119</v>
      </c>
      <c r="AT132" s="202" t="s">
        <v>114</v>
      </c>
      <c r="AU132" s="202" t="s">
        <v>73</v>
      </c>
      <c r="AY132" s="11" t="s">
        <v>120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1" t="s">
        <v>81</v>
      </c>
      <c r="BK132" s="203">
        <f>ROUND(I132*H132,2)</f>
        <v>0</v>
      </c>
      <c r="BL132" s="11" t="s">
        <v>119</v>
      </c>
      <c r="BM132" s="202" t="s">
        <v>233</v>
      </c>
    </row>
    <row r="133" s="2" customFormat="1">
      <c r="A133" s="32"/>
      <c r="B133" s="33"/>
      <c r="C133" s="34"/>
      <c r="D133" s="204" t="s">
        <v>122</v>
      </c>
      <c r="E133" s="34"/>
      <c r="F133" s="205" t="s">
        <v>234</v>
      </c>
      <c r="G133" s="34"/>
      <c r="H133" s="34"/>
      <c r="I133" s="140"/>
      <c r="J133" s="34"/>
      <c r="K133" s="34"/>
      <c r="L133" s="38"/>
      <c r="M133" s="206"/>
      <c r="N133" s="207"/>
      <c r="O133" s="78"/>
      <c r="P133" s="78"/>
      <c r="Q133" s="78"/>
      <c r="R133" s="78"/>
      <c r="S133" s="78"/>
      <c r="T133" s="7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122</v>
      </c>
      <c r="AU133" s="11" t="s">
        <v>73</v>
      </c>
    </row>
    <row r="134" s="2" customFormat="1">
      <c r="A134" s="32"/>
      <c r="B134" s="33"/>
      <c r="C134" s="34"/>
      <c r="D134" s="204" t="s">
        <v>180</v>
      </c>
      <c r="E134" s="34"/>
      <c r="F134" s="208" t="s">
        <v>204</v>
      </c>
      <c r="G134" s="34"/>
      <c r="H134" s="34"/>
      <c r="I134" s="140"/>
      <c r="J134" s="34"/>
      <c r="K134" s="34"/>
      <c r="L134" s="38"/>
      <c r="M134" s="206"/>
      <c r="N134" s="207"/>
      <c r="O134" s="78"/>
      <c r="P134" s="78"/>
      <c r="Q134" s="78"/>
      <c r="R134" s="78"/>
      <c r="S134" s="78"/>
      <c r="T134" s="7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180</v>
      </c>
      <c r="AU134" s="11" t="s">
        <v>73</v>
      </c>
    </row>
    <row r="135" s="2" customFormat="1" ht="21.75" customHeight="1">
      <c r="A135" s="32"/>
      <c r="B135" s="33"/>
      <c r="C135" s="191" t="s">
        <v>235</v>
      </c>
      <c r="D135" s="191" t="s">
        <v>114</v>
      </c>
      <c r="E135" s="192" t="s">
        <v>236</v>
      </c>
      <c r="F135" s="193" t="s">
        <v>237</v>
      </c>
      <c r="G135" s="194" t="s">
        <v>177</v>
      </c>
      <c r="H135" s="195">
        <v>10</v>
      </c>
      <c r="I135" s="196"/>
      <c r="J135" s="197">
        <f>ROUND(I135*H135,2)</f>
        <v>0</v>
      </c>
      <c r="K135" s="193" t="s">
        <v>118</v>
      </c>
      <c r="L135" s="38"/>
      <c r="M135" s="198" t="s">
        <v>19</v>
      </c>
      <c r="N135" s="199" t="s">
        <v>44</v>
      </c>
      <c r="O135" s="78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02" t="s">
        <v>119</v>
      </c>
      <c r="AT135" s="202" t="s">
        <v>114</v>
      </c>
      <c r="AU135" s="202" t="s">
        <v>73</v>
      </c>
      <c r="AY135" s="11" t="s">
        <v>120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1" t="s">
        <v>81</v>
      </c>
      <c r="BK135" s="203">
        <f>ROUND(I135*H135,2)</f>
        <v>0</v>
      </c>
      <c r="BL135" s="11" t="s">
        <v>119</v>
      </c>
      <c r="BM135" s="202" t="s">
        <v>238</v>
      </c>
    </row>
    <row r="136" s="2" customFormat="1">
      <c r="A136" s="32"/>
      <c r="B136" s="33"/>
      <c r="C136" s="34"/>
      <c r="D136" s="204" t="s">
        <v>122</v>
      </c>
      <c r="E136" s="34"/>
      <c r="F136" s="205" t="s">
        <v>239</v>
      </c>
      <c r="G136" s="34"/>
      <c r="H136" s="34"/>
      <c r="I136" s="140"/>
      <c r="J136" s="34"/>
      <c r="K136" s="34"/>
      <c r="L136" s="38"/>
      <c r="M136" s="206"/>
      <c r="N136" s="207"/>
      <c r="O136" s="78"/>
      <c r="P136" s="78"/>
      <c r="Q136" s="78"/>
      <c r="R136" s="78"/>
      <c r="S136" s="78"/>
      <c r="T136" s="7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122</v>
      </c>
      <c r="AU136" s="11" t="s">
        <v>73</v>
      </c>
    </row>
    <row r="137" s="2" customFormat="1">
      <c r="A137" s="32"/>
      <c r="B137" s="33"/>
      <c r="C137" s="34"/>
      <c r="D137" s="204" t="s">
        <v>180</v>
      </c>
      <c r="E137" s="34"/>
      <c r="F137" s="208" t="s">
        <v>210</v>
      </c>
      <c r="G137" s="34"/>
      <c r="H137" s="34"/>
      <c r="I137" s="140"/>
      <c r="J137" s="34"/>
      <c r="K137" s="34"/>
      <c r="L137" s="38"/>
      <c r="M137" s="206"/>
      <c r="N137" s="207"/>
      <c r="O137" s="78"/>
      <c r="P137" s="78"/>
      <c r="Q137" s="78"/>
      <c r="R137" s="78"/>
      <c r="S137" s="78"/>
      <c r="T137" s="7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180</v>
      </c>
      <c r="AU137" s="11" t="s">
        <v>73</v>
      </c>
    </row>
    <row r="138" s="2" customFormat="1" ht="21.75" customHeight="1">
      <c r="A138" s="32"/>
      <c r="B138" s="33"/>
      <c r="C138" s="191" t="s">
        <v>240</v>
      </c>
      <c r="D138" s="191" t="s">
        <v>114</v>
      </c>
      <c r="E138" s="192" t="s">
        <v>241</v>
      </c>
      <c r="F138" s="193" t="s">
        <v>242</v>
      </c>
      <c r="G138" s="194" t="s">
        <v>177</v>
      </c>
      <c r="H138" s="195">
        <v>200</v>
      </c>
      <c r="I138" s="196"/>
      <c r="J138" s="197">
        <f>ROUND(I138*H138,2)</f>
        <v>0</v>
      </c>
      <c r="K138" s="193" t="s">
        <v>118</v>
      </c>
      <c r="L138" s="38"/>
      <c r="M138" s="198" t="s">
        <v>19</v>
      </c>
      <c r="N138" s="199" t="s">
        <v>44</v>
      </c>
      <c r="O138" s="78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02" t="s">
        <v>119</v>
      </c>
      <c r="AT138" s="202" t="s">
        <v>114</v>
      </c>
      <c r="AU138" s="202" t="s">
        <v>73</v>
      </c>
      <c r="AY138" s="11" t="s">
        <v>120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1" t="s">
        <v>81</v>
      </c>
      <c r="BK138" s="203">
        <f>ROUND(I138*H138,2)</f>
        <v>0</v>
      </c>
      <c r="BL138" s="11" t="s">
        <v>119</v>
      </c>
      <c r="BM138" s="202" t="s">
        <v>243</v>
      </c>
    </row>
    <row r="139" s="2" customFormat="1">
      <c r="A139" s="32"/>
      <c r="B139" s="33"/>
      <c r="C139" s="34"/>
      <c r="D139" s="204" t="s">
        <v>122</v>
      </c>
      <c r="E139" s="34"/>
      <c r="F139" s="205" t="s">
        <v>244</v>
      </c>
      <c r="G139" s="34"/>
      <c r="H139" s="34"/>
      <c r="I139" s="140"/>
      <c r="J139" s="34"/>
      <c r="K139" s="34"/>
      <c r="L139" s="38"/>
      <c r="M139" s="206"/>
      <c r="N139" s="207"/>
      <c r="O139" s="78"/>
      <c r="P139" s="78"/>
      <c r="Q139" s="78"/>
      <c r="R139" s="78"/>
      <c r="S139" s="78"/>
      <c r="T139" s="7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122</v>
      </c>
      <c r="AU139" s="11" t="s">
        <v>73</v>
      </c>
    </row>
    <row r="140" s="2" customFormat="1">
      <c r="A140" s="32"/>
      <c r="B140" s="33"/>
      <c r="C140" s="34"/>
      <c r="D140" s="204" t="s">
        <v>180</v>
      </c>
      <c r="E140" s="34"/>
      <c r="F140" s="208" t="s">
        <v>181</v>
      </c>
      <c r="G140" s="34"/>
      <c r="H140" s="34"/>
      <c r="I140" s="140"/>
      <c r="J140" s="34"/>
      <c r="K140" s="34"/>
      <c r="L140" s="38"/>
      <c r="M140" s="206"/>
      <c r="N140" s="207"/>
      <c r="O140" s="78"/>
      <c r="P140" s="78"/>
      <c r="Q140" s="78"/>
      <c r="R140" s="78"/>
      <c r="S140" s="78"/>
      <c r="T140" s="7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180</v>
      </c>
      <c r="AU140" s="11" t="s">
        <v>73</v>
      </c>
    </row>
    <row r="141" s="2" customFormat="1" ht="21.75" customHeight="1">
      <c r="A141" s="32"/>
      <c r="B141" s="33"/>
      <c r="C141" s="191" t="s">
        <v>245</v>
      </c>
      <c r="D141" s="191" t="s">
        <v>114</v>
      </c>
      <c r="E141" s="192" t="s">
        <v>246</v>
      </c>
      <c r="F141" s="193" t="s">
        <v>247</v>
      </c>
      <c r="G141" s="194" t="s">
        <v>177</v>
      </c>
      <c r="H141" s="195">
        <v>100</v>
      </c>
      <c r="I141" s="196"/>
      <c r="J141" s="197">
        <f>ROUND(I141*H141,2)</f>
        <v>0</v>
      </c>
      <c r="K141" s="193" t="s">
        <v>118</v>
      </c>
      <c r="L141" s="38"/>
      <c r="M141" s="198" t="s">
        <v>19</v>
      </c>
      <c r="N141" s="199" t="s">
        <v>44</v>
      </c>
      <c r="O141" s="78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02" t="s">
        <v>119</v>
      </c>
      <c r="AT141" s="202" t="s">
        <v>114</v>
      </c>
      <c r="AU141" s="202" t="s">
        <v>73</v>
      </c>
      <c r="AY141" s="11" t="s">
        <v>120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1" t="s">
        <v>81</v>
      </c>
      <c r="BK141" s="203">
        <f>ROUND(I141*H141,2)</f>
        <v>0</v>
      </c>
      <c r="BL141" s="11" t="s">
        <v>119</v>
      </c>
      <c r="BM141" s="202" t="s">
        <v>248</v>
      </c>
    </row>
    <row r="142" s="2" customFormat="1">
      <c r="A142" s="32"/>
      <c r="B142" s="33"/>
      <c r="C142" s="34"/>
      <c r="D142" s="204" t="s">
        <v>122</v>
      </c>
      <c r="E142" s="34"/>
      <c r="F142" s="205" t="s">
        <v>249</v>
      </c>
      <c r="G142" s="34"/>
      <c r="H142" s="34"/>
      <c r="I142" s="140"/>
      <c r="J142" s="34"/>
      <c r="K142" s="34"/>
      <c r="L142" s="38"/>
      <c r="M142" s="206"/>
      <c r="N142" s="207"/>
      <c r="O142" s="78"/>
      <c r="P142" s="78"/>
      <c r="Q142" s="78"/>
      <c r="R142" s="78"/>
      <c r="S142" s="78"/>
      <c r="T142" s="7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122</v>
      </c>
      <c r="AU142" s="11" t="s">
        <v>73</v>
      </c>
    </row>
    <row r="143" s="2" customFormat="1">
      <c r="A143" s="32"/>
      <c r="B143" s="33"/>
      <c r="C143" s="34"/>
      <c r="D143" s="204" t="s">
        <v>180</v>
      </c>
      <c r="E143" s="34"/>
      <c r="F143" s="208" t="s">
        <v>187</v>
      </c>
      <c r="G143" s="34"/>
      <c r="H143" s="34"/>
      <c r="I143" s="140"/>
      <c r="J143" s="34"/>
      <c r="K143" s="34"/>
      <c r="L143" s="38"/>
      <c r="M143" s="206"/>
      <c r="N143" s="207"/>
      <c r="O143" s="78"/>
      <c r="P143" s="78"/>
      <c r="Q143" s="78"/>
      <c r="R143" s="78"/>
      <c r="S143" s="78"/>
      <c r="T143" s="7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180</v>
      </c>
      <c r="AU143" s="11" t="s">
        <v>73</v>
      </c>
    </row>
    <row r="144" s="2" customFormat="1" ht="21.75" customHeight="1">
      <c r="A144" s="32"/>
      <c r="B144" s="33"/>
      <c r="C144" s="191" t="s">
        <v>250</v>
      </c>
      <c r="D144" s="191" t="s">
        <v>114</v>
      </c>
      <c r="E144" s="192" t="s">
        <v>251</v>
      </c>
      <c r="F144" s="193" t="s">
        <v>252</v>
      </c>
      <c r="G144" s="194" t="s">
        <v>177</v>
      </c>
      <c r="H144" s="195">
        <v>50</v>
      </c>
      <c r="I144" s="196"/>
      <c r="J144" s="197">
        <f>ROUND(I144*H144,2)</f>
        <v>0</v>
      </c>
      <c r="K144" s="193" t="s">
        <v>118</v>
      </c>
      <c r="L144" s="38"/>
      <c r="M144" s="198" t="s">
        <v>19</v>
      </c>
      <c r="N144" s="199" t="s">
        <v>44</v>
      </c>
      <c r="O144" s="78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02" t="s">
        <v>119</v>
      </c>
      <c r="AT144" s="202" t="s">
        <v>114</v>
      </c>
      <c r="AU144" s="202" t="s">
        <v>73</v>
      </c>
      <c r="AY144" s="11" t="s">
        <v>120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1" t="s">
        <v>81</v>
      </c>
      <c r="BK144" s="203">
        <f>ROUND(I144*H144,2)</f>
        <v>0</v>
      </c>
      <c r="BL144" s="11" t="s">
        <v>119</v>
      </c>
      <c r="BM144" s="202" t="s">
        <v>253</v>
      </c>
    </row>
    <row r="145" s="2" customFormat="1">
      <c r="A145" s="32"/>
      <c r="B145" s="33"/>
      <c r="C145" s="34"/>
      <c r="D145" s="204" t="s">
        <v>122</v>
      </c>
      <c r="E145" s="34"/>
      <c r="F145" s="205" t="s">
        <v>254</v>
      </c>
      <c r="G145" s="34"/>
      <c r="H145" s="34"/>
      <c r="I145" s="140"/>
      <c r="J145" s="34"/>
      <c r="K145" s="34"/>
      <c r="L145" s="38"/>
      <c r="M145" s="206"/>
      <c r="N145" s="207"/>
      <c r="O145" s="78"/>
      <c r="P145" s="78"/>
      <c r="Q145" s="78"/>
      <c r="R145" s="78"/>
      <c r="S145" s="78"/>
      <c r="T145" s="7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1" t="s">
        <v>122</v>
      </c>
      <c r="AU145" s="11" t="s">
        <v>73</v>
      </c>
    </row>
    <row r="146" s="2" customFormat="1">
      <c r="A146" s="32"/>
      <c r="B146" s="33"/>
      <c r="C146" s="34"/>
      <c r="D146" s="204" t="s">
        <v>180</v>
      </c>
      <c r="E146" s="34"/>
      <c r="F146" s="208" t="s">
        <v>193</v>
      </c>
      <c r="G146" s="34"/>
      <c r="H146" s="34"/>
      <c r="I146" s="140"/>
      <c r="J146" s="34"/>
      <c r="K146" s="34"/>
      <c r="L146" s="38"/>
      <c r="M146" s="206"/>
      <c r="N146" s="207"/>
      <c r="O146" s="78"/>
      <c r="P146" s="78"/>
      <c r="Q146" s="78"/>
      <c r="R146" s="78"/>
      <c r="S146" s="78"/>
      <c r="T146" s="7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180</v>
      </c>
      <c r="AU146" s="11" t="s">
        <v>73</v>
      </c>
    </row>
    <row r="147" s="2" customFormat="1" ht="21.75" customHeight="1">
      <c r="A147" s="32"/>
      <c r="B147" s="33"/>
      <c r="C147" s="191" t="s">
        <v>255</v>
      </c>
      <c r="D147" s="191" t="s">
        <v>114</v>
      </c>
      <c r="E147" s="192" t="s">
        <v>256</v>
      </c>
      <c r="F147" s="193" t="s">
        <v>257</v>
      </c>
      <c r="G147" s="194" t="s">
        <v>177</v>
      </c>
      <c r="H147" s="195">
        <v>30</v>
      </c>
      <c r="I147" s="196"/>
      <c r="J147" s="197">
        <f>ROUND(I147*H147,2)</f>
        <v>0</v>
      </c>
      <c r="K147" s="193" t="s">
        <v>118</v>
      </c>
      <c r="L147" s="38"/>
      <c r="M147" s="198" t="s">
        <v>19</v>
      </c>
      <c r="N147" s="199" t="s">
        <v>44</v>
      </c>
      <c r="O147" s="78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02" t="s">
        <v>119</v>
      </c>
      <c r="AT147" s="202" t="s">
        <v>114</v>
      </c>
      <c r="AU147" s="202" t="s">
        <v>73</v>
      </c>
      <c r="AY147" s="11" t="s">
        <v>120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1" t="s">
        <v>81</v>
      </c>
      <c r="BK147" s="203">
        <f>ROUND(I147*H147,2)</f>
        <v>0</v>
      </c>
      <c r="BL147" s="11" t="s">
        <v>119</v>
      </c>
      <c r="BM147" s="202" t="s">
        <v>258</v>
      </c>
    </row>
    <row r="148" s="2" customFormat="1">
      <c r="A148" s="32"/>
      <c r="B148" s="33"/>
      <c r="C148" s="34"/>
      <c r="D148" s="204" t="s">
        <v>122</v>
      </c>
      <c r="E148" s="34"/>
      <c r="F148" s="205" t="s">
        <v>259</v>
      </c>
      <c r="G148" s="34"/>
      <c r="H148" s="34"/>
      <c r="I148" s="140"/>
      <c r="J148" s="34"/>
      <c r="K148" s="34"/>
      <c r="L148" s="38"/>
      <c r="M148" s="206"/>
      <c r="N148" s="207"/>
      <c r="O148" s="78"/>
      <c r="P148" s="78"/>
      <c r="Q148" s="78"/>
      <c r="R148" s="78"/>
      <c r="S148" s="78"/>
      <c r="T148" s="7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122</v>
      </c>
      <c r="AU148" s="11" t="s">
        <v>73</v>
      </c>
    </row>
    <row r="149" s="2" customFormat="1">
      <c r="A149" s="32"/>
      <c r="B149" s="33"/>
      <c r="C149" s="34"/>
      <c r="D149" s="204" t="s">
        <v>180</v>
      </c>
      <c r="E149" s="34"/>
      <c r="F149" s="208" t="s">
        <v>198</v>
      </c>
      <c r="G149" s="34"/>
      <c r="H149" s="34"/>
      <c r="I149" s="140"/>
      <c r="J149" s="34"/>
      <c r="K149" s="34"/>
      <c r="L149" s="38"/>
      <c r="M149" s="206"/>
      <c r="N149" s="207"/>
      <c r="O149" s="78"/>
      <c r="P149" s="78"/>
      <c r="Q149" s="78"/>
      <c r="R149" s="78"/>
      <c r="S149" s="78"/>
      <c r="T149" s="7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180</v>
      </c>
      <c r="AU149" s="11" t="s">
        <v>73</v>
      </c>
    </row>
    <row r="150" s="2" customFormat="1" ht="21.75" customHeight="1">
      <c r="A150" s="32"/>
      <c r="B150" s="33"/>
      <c r="C150" s="191" t="s">
        <v>260</v>
      </c>
      <c r="D150" s="191" t="s">
        <v>114</v>
      </c>
      <c r="E150" s="192" t="s">
        <v>261</v>
      </c>
      <c r="F150" s="193" t="s">
        <v>262</v>
      </c>
      <c r="G150" s="194" t="s">
        <v>177</v>
      </c>
      <c r="H150" s="195">
        <v>10</v>
      </c>
      <c r="I150" s="196"/>
      <c r="J150" s="197">
        <f>ROUND(I150*H150,2)</f>
        <v>0</v>
      </c>
      <c r="K150" s="193" t="s">
        <v>118</v>
      </c>
      <c r="L150" s="38"/>
      <c r="M150" s="198" t="s">
        <v>19</v>
      </c>
      <c r="N150" s="199" t="s">
        <v>44</v>
      </c>
      <c r="O150" s="78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2" t="s">
        <v>119</v>
      </c>
      <c r="AT150" s="202" t="s">
        <v>114</v>
      </c>
      <c r="AU150" s="202" t="s">
        <v>73</v>
      </c>
      <c r="AY150" s="11" t="s">
        <v>120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1" t="s">
        <v>81</v>
      </c>
      <c r="BK150" s="203">
        <f>ROUND(I150*H150,2)</f>
        <v>0</v>
      </c>
      <c r="BL150" s="11" t="s">
        <v>119</v>
      </c>
      <c r="BM150" s="202" t="s">
        <v>263</v>
      </c>
    </row>
    <row r="151" s="2" customFormat="1">
      <c r="A151" s="32"/>
      <c r="B151" s="33"/>
      <c r="C151" s="34"/>
      <c r="D151" s="204" t="s">
        <v>122</v>
      </c>
      <c r="E151" s="34"/>
      <c r="F151" s="205" t="s">
        <v>264</v>
      </c>
      <c r="G151" s="34"/>
      <c r="H151" s="34"/>
      <c r="I151" s="140"/>
      <c r="J151" s="34"/>
      <c r="K151" s="34"/>
      <c r="L151" s="38"/>
      <c r="M151" s="206"/>
      <c r="N151" s="207"/>
      <c r="O151" s="78"/>
      <c r="P151" s="78"/>
      <c r="Q151" s="78"/>
      <c r="R151" s="78"/>
      <c r="S151" s="78"/>
      <c r="T151" s="79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122</v>
      </c>
      <c r="AU151" s="11" t="s">
        <v>73</v>
      </c>
    </row>
    <row r="152" s="2" customFormat="1">
      <c r="A152" s="32"/>
      <c r="B152" s="33"/>
      <c r="C152" s="34"/>
      <c r="D152" s="204" t="s">
        <v>180</v>
      </c>
      <c r="E152" s="34"/>
      <c r="F152" s="208" t="s">
        <v>204</v>
      </c>
      <c r="G152" s="34"/>
      <c r="H152" s="34"/>
      <c r="I152" s="140"/>
      <c r="J152" s="34"/>
      <c r="K152" s="34"/>
      <c r="L152" s="38"/>
      <c r="M152" s="206"/>
      <c r="N152" s="207"/>
      <c r="O152" s="78"/>
      <c r="P152" s="78"/>
      <c r="Q152" s="78"/>
      <c r="R152" s="78"/>
      <c r="S152" s="78"/>
      <c r="T152" s="7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180</v>
      </c>
      <c r="AU152" s="11" t="s">
        <v>73</v>
      </c>
    </row>
    <row r="153" s="2" customFormat="1" ht="21.75" customHeight="1">
      <c r="A153" s="32"/>
      <c r="B153" s="33"/>
      <c r="C153" s="191" t="s">
        <v>265</v>
      </c>
      <c r="D153" s="191" t="s">
        <v>114</v>
      </c>
      <c r="E153" s="192" t="s">
        <v>266</v>
      </c>
      <c r="F153" s="193" t="s">
        <v>267</v>
      </c>
      <c r="G153" s="194" t="s">
        <v>177</v>
      </c>
      <c r="H153" s="195">
        <v>5</v>
      </c>
      <c r="I153" s="196"/>
      <c r="J153" s="197">
        <f>ROUND(I153*H153,2)</f>
        <v>0</v>
      </c>
      <c r="K153" s="193" t="s">
        <v>118</v>
      </c>
      <c r="L153" s="38"/>
      <c r="M153" s="198" t="s">
        <v>19</v>
      </c>
      <c r="N153" s="199" t="s">
        <v>44</v>
      </c>
      <c r="O153" s="78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2" t="s">
        <v>119</v>
      </c>
      <c r="AT153" s="202" t="s">
        <v>114</v>
      </c>
      <c r="AU153" s="202" t="s">
        <v>73</v>
      </c>
      <c r="AY153" s="11" t="s">
        <v>120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1" t="s">
        <v>81</v>
      </c>
      <c r="BK153" s="203">
        <f>ROUND(I153*H153,2)</f>
        <v>0</v>
      </c>
      <c r="BL153" s="11" t="s">
        <v>119</v>
      </c>
      <c r="BM153" s="202" t="s">
        <v>268</v>
      </c>
    </row>
    <row r="154" s="2" customFormat="1">
      <c r="A154" s="32"/>
      <c r="B154" s="33"/>
      <c r="C154" s="34"/>
      <c r="D154" s="204" t="s">
        <v>122</v>
      </c>
      <c r="E154" s="34"/>
      <c r="F154" s="205" t="s">
        <v>269</v>
      </c>
      <c r="G154" s="34"/>
      <c r="H154" s="34"/>
      <c r="I154" s="140"/>
      <c r="J154" s="34"/>
      <c r="K154" s="34"/>
      <c r="L154" s="38"/>
      <c r="M154" s="206"/>
      <c r="N154" s="207"/>
      <c r="O154" s="78"/>
      <c r="P154" s="78"/>
      <c r="Q154" s="78"/>
      <c r="R154" s="78"/>
      <c r="S154" s="78"/>
      <c r="T154" s="7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122</v>
      </c>
      <c r="AU154" s="11" t="s">
        <v>73</v>
      </c>
    </row>
    <row r="155" s="2" customFormat="1">
      <c r="A155" s="32"/>
      <c r="B155" s="33"/>
      <c r="C155" s="34"/>
      <c r="D155" s="204" t="s">
        <v>180</v>
      </c>
      <c r="E155" s="34"/>
      <c r="F155" s="208" t="s">
        <v>210</v>
      </c>
      <c r="G155" s="34"/>
      <c r="H155" s="34"/>
      <c r="I155" s="140"/>
      <c r="J155" s="34"/>
      <c r="K155" s="34"/>
      <c r="L155" s="38"/>
      <c r="M155" s="206"/>
      <c r="N155" s="207"/>
      <c r="O155" s="78"/>
      <c r="P155" s="78"/>
      <c r="Q155" s="78"/>
      <c r="R155" s="78"/>
      <c r="S155" s="78"/>
      <c r="T155" s="7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180</v>
      </c>
      <c r="AU155" s="11" t="s">
        <v>73</v>
      </c>
    </row>
    <row r="156" s="2" customFormat="1" ht="21.75" customHeight="1">
      <c r="A156" s="32"/>
      <c r="B156" s="33"/>
      <c r="C156" s="191" t="s">
        <v>270</v>
      </c>
      <c r="D156" s="191" t="s">
        <v>114</v>
      </c>
      <c r="E156" s="192" t="s">
        <v>271</v>
      </c>
      <c r="F156" s="193" t="s">
        <v>272</v>
      </c>
      <c r="G156" s="194" t="s">
        <v>177</v>
      </c>
      <c r="H156" s="195">
        <v>200</v>
      </c>
      <c r="I156" s="196"/>
      <c r="J156" s="197">
        <f>ROUND(I156*H156,2)</f>
        <v>0</v>
      </c>
      <c r="K156" s="193" t="s">
        <v>118</v>
      </c>
      <c r="L156" s="38"/>
      <c r="M156" s="198" t="s">
        <v>19</v>
      </c>
      <c r="N156" s="199" t="s">
        <v>44</v>
      </c>
      <c r="O156" s="78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02" t="s">
        <v>119</v>
      </c>
      <c r="AT156" s="202" t="s">
        <v>114</v>
      </c>
      <c r="AU156" s="202" t="s">
        <v>73</v>
      </c>
      <c r="AY156" s="11" t="s">
        <v>120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1" t="s">
        <v>81</v>
      </c>
      <c r="BK156" s="203">
        <f>ROUND(I156*H156,2)</f>
        <v>0</v>
      </c>
      <c r="BL156" s="11" t="s">
        <v>119</v>
      </c>
      <c r="BM156" s="202" t="s">
        <v>273</v>
      </c>
    </row>
    <row r="157" s="2" customFormat="1">
      <c r="A157" s="32"/>
      <c r="B157" s="33"/>
      <c r="C157" s="34"/>
      <c r="D157" s="204" t="s">
        <v>122</v>
      </c>
      <c r="E157" s="34"/>
      <c r="F157" s="205" t="s">
        <v>274</v>
      </c>
      <c r="G157" s="34"/>
      <c r="H157" s="34"/>
      <c r="I157" s="140"/>
      <c r="J157" s="34"/>
      <c r="K157" s="34"/>
      <c r="L157" s="38"/>
      <c r="M157" s="206"/>
      <c r="N157" s="207"/>
      <c r="O157" s="78"/>
      <c r="P157" s="78"/>
      <c r="Q157" s="78"/>
      <c r="R157" s="78"/>
      <c r="S157" s="78"/>
      <c r="T157" s="7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122</v>
      </c>
      <c r="AU157" s="11" t="s">
        <v>73</v>
      </c>
    </row>
    <row r="158" s="2" customFormat="1">
      <c r="A158" s="32"/>
      <c r="B158" s="33"/>
      <c r="C158" s="34"/>
      <c r="D158" s="204" t="s">
        <v>180</v>
      </c>
      <c r="E158" s="34"/>
      <c r="F158" s="208" t="s">
        <v>181</v>
      </c>
      <c r="G158" s="34"/>
      <c r="H158" s="34"/>
      <c r="I158" s="140"/>
      <c r="J158" s="34"/>
      <c r="K158" s="34"/>
      <c r="L158" s="38"/>
      <c r="M158" s="206"/>
      <c r="N158" s="207"/>
      <c r="O158" s="78"/>
      <c r="P158" s="78"/>
      <c r="Q158" s="78"/>
      <c r="R158" s="78"/>
      <c r="S158" s="78"/>
      <c r="T158" s="7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180</v>
      </c>
      <c r="AU158" s="11" t="s">
        <v>73</v>
      </c>
    </row>
    <row r="159" s="2" customFormat="1" ht="21.75" customHeight="1">
      <c r="A159" s="32"/>
      <c r="B159" s="33"/>
      <c r="C159" s="191" t="s">
        <v>275</v>
      </c>
      <c r="D159" s="191" t="s">
        <v>114</v>
      </c>
      <c r="E159" s="192" t="s">
        <v>276</v>
      </c>
      <c r="F159" s="193" t="s">
        <v>277</v>
      </c>
      <c r="G159" s="194" t="s">
        <v>177</v>
      </c>
      <c r="H159" s="195">
        <v>100</v>
      </c>
      <c r="I159" s="196"/>
      <c r="J159" s="197">
        <f>ROUND(I159*H159,2)</f>
        <v>0</v>
      </c>
      <c r="K159" s="193" t="s">
        <v>118</v>
      </c>
      <c r="L159" s="38"/>
      <c r="M159" s="198" t="s">
        <v>19</v>
      </c>
      <c r="N159" s="199" t="s">
        <v>44</v>
      </c>
      <c r="O159" s="78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2" t="s">
        <v>119</v>
      </c>
      <c r="AT159" s="202" t="s">
        <v>114</v>
      </c>
      <c r="AU159" s="202" t="s">
        <v>73</v>
      </c>
      <c r="AY159" s="11" t="s">
        <v>120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1" t="s">
        <v>81</v>
      </c>
      <c r="BK159" s="203">
        <f>ROUND(I159*H159,2)</f>
        <v>0</v>
      </c>
      <c r="BL159" s="11" t="s">
        <v>119</v>
      </c>
      <c r="BM159" s="202" t="s">
        <v>278</v>
      </c>
    </row>
    <row r="160" s="2" customFormat="1">
      <c r="A160" s="32"/>
      <c r="B160" s="33"/>
      <c r="C160" s="34"/>
      <c r="D160" s="204" t="s">
        <v>122</v>
      </c>
      <c r="E160" s="34"/>
      <c r="F160" s="205" t="s">
        <v>279</v>
      </c>
      <c r="G160" s="34"/>
      <c r="H160" s="34"/>
      <c r="I160" s="140"/>
      <c r="J160" s="34"/>
      <c r="K160" s="34"/>
      <c r="L160" s="38"/>
      <c r="M160" s="206"/>
      <c r="N160" s="207"/>
      <c r="O160" s="78"/>
      <c r="P160" s="78"/>
      <c r="Q160" s="78"/>
      <c r="R160" s="78"/>
      <c r="S160" s="78"/>
      <c r="T160" s="79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122</v>
      </c>
      <c r="AU160" s="11" t="s">
        <v>73</v>
      </c>
    </row>
    <row r="161" s="2" customFormat="1">
      <c r="A161" s="32"/>
      <c r="B161" s="33"/>
      <c r="C161" s="34"/>
      <c r="D161" s="204" t="s">
        <v>180</v>
      </c>
      <c r="E161" s="34"/>
      <c r="F161" s="208" t="s">
        <v>187</v>
      </c>
      <c r="G161" s="34"/>
      <c r="H161" s="34"/>
      <c r="I161" s="140"/>
      <c r="J161" s="34"/>
      <c r="K161" s="34"/>
      <c r="L161" s="38"/>
      <c r="M161" s="206"/>
      <c r="N161" s="207"/>
      <c r="O161" s="78"/>
      <c r="P161" s="78"/>
      <c r="Q161" s="78"/>
      <c r="R161" s="78"/>
      <c r="S161" s="78"/>
      <c r="T161" s="7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180</v>
      </c>
      <c r="AU161" s="11" t="s">
        <v>73</v>
      </c>
    </row>
    <row r="162" s="2" customFormat="1" ht="21.75" customHeight="1">
      <c r="A162" s="32"/>
      <c r="B162" s="33"/>
      <c r="C162" s="191" t="s">
        <v>280</v>
      </c>
      <c r="D162" s="191" t="s">
        <v>114</v>
      </c>
      <c r="E162" s="192" t="s">
        <v>281</v>
      </c>
      <c r="F162" s="193" t="s">
        <v>282</v>
      </c>
      <c r="G162" s="194" t="s">
        <v>177</v>
      </c>
      <c r="H162" s="195">
        <v>50</v>
      </c>
      <c r="I162" s="196"/>
      <c r="J162" s="197">
        <f>ROUND(I162*H162,2)</f>
        <v>0</v>
      </c>
      <c r="K162" s="193" t="s">
        <v>118</v>
      </c>
      <c r="L162" s="38"/>
      <c r="M162" s="198" t="s">
        <v>19</v>
      </c>
      <c r="N162" s="199" t="s">
        <v>44</v>
      </c>
      <c r="O162" s="78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02" t="s">
        <v>119</v>
      </c>
      <c r="AT162" s="202" t="s">
        <v>114</v>
      </c>
      <c r="AU162" s="202" t="s">
        <v>73</v>
      </c>
      <c r="AY162" s="11" t="s">
        <v>120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1" t="s">
        <v>81</v>
      </c>
      <c r="BK162" s="203">
        <f>ROUND(I162*H162,2)</f>
        <v>0</v>
      </c>
      <c r="BL162" s="11" t="s">
        <v>119</v>
      </c>
      <c r="BM162" s="202" t="s">
        <v>283</v>
      </c>
    </row>
    <row r="163" s="2" customFormat="1">
      <c r="A163" s="32"/>
      <c r="B163" s="33"/>
      <c r="C163" s="34"/>
      <c r="D163" s="204" t="s">
        <v>122</v>
      </c>
      <c r="E163" s="34"/>
      <c r="F163" s="205" t="s">
        <v>284</v>
      </c>
      <c r="G163" s="34"/>
      <c r="H163" s="34"/>
      <c r="I163" s="140"/>
      <c r="J163" s="34"/>
      <c r="K163" s="34"/>
      <c r="L163" s="38"/>
      <c r="M163" s="206"/>
      <c r="N163" s="207"/>
      <c r="O163" s="78"/>
      <c r="P163" s="78"/>
      <c r="Q163" s="78"/>
      <c r="R163" s="78"/>
      <c r="S163" s="78"/>
      <c r="T163" s="7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122</v>
      </c>
      <c r="AU163" s="11" t="s">
        <v>73</v>
      </c>
    </row>
    <row r="164" s="2" customFormat="1">
      <c r="A164" s="32"/>
      <c r="B164" s="33"/>
      <c r="C164" s="34"/>
      <c r="D164" s="204" t="s">
        <v>180</v>
      </c>
      <c r="E164" s="34"/>
      <c r="F164" s="208" t="s">
        <v>193</v>
      </c>
      <c r="G164" s="34"/>
      <c r="H164" s="34"/>
      <c r="I164" s="140"/>
      <c r="J164" s="34"/>
      <c r="K164" s="34"/>
      <c r="L164" s="38"/>
      <c r="M164" s="206"/>
      <c r="N164" s="207"/>
      <c r="O164" s="78"/>
      <c r="P164" s="78"/>
      <c r="Q164" s="78"/>
      <c r="R164" s="78"/>
      <c r="S164" s="78"/>
      <c r="T164" s="7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180</v>
      </c>
      <c r="AU164" s="11" t="s">
        <v>73</v>
      </c>
    </row>
    <row r="165" s="2" customFormat="1" ht="21.75" customHeight="1">
      <c r="A165" s="32"/>
      <c r="B165" s="33"/>
      <c r="C165" s="191" t="s">
        <v>285</v>
      </c>
      <c r="D165" s="191" t="s">
        <v>114</v>
      </c>
      <c r="E165" s="192" t="s">
        <v>286</v>
      </c>
      <c r="F165" s="193" t="s">
        <v>287</v>
      </c>
      <c r="G165" s="194" t="s">
        <v>177</v>
      </c>
      <c r="H165" s="195">
        <v>20</v>
      </c>
      <c r="I165" s="196"/>
      <c r="J165" s="197">
        <f>ROUND(I165*H165,2)</f>
        <v>0</v>
      </c>
      <c r="K165" s="193" t="s">
        <v>118</v>
      </c>
      <c r="L165" s="38"/>
      <c r="M165" s="198" t="s">
        <v>19</v>
      </c>
      <c r="N165" s="199" t="s">
        <v>44</v>
      </c>
      <c r="O165" s="78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2" t="s">
        <v>119</v>
      </c>
      <c r="AT165" s="202" t="s">
        <v>114</v>
      </c>
      <c r="AU165" s="202" t="s">
        <v>73</v>
      </c>
      <c r="AY165" s="11" t="s">
        <v>120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1" t="s">
        <v>81</v>
      </c>
      <c r="BK165" s="203">
        <f>ROUND(I165*H165,2)</f>
        <v>0</v>
      </c>
      <c r="BL165" s="11" t="s">
        <v>119</v>
      </c>
      <c r="BM165" s="202" t="s">
        <v>288</v>
      </c>
    </row>
    <row r="166" s="2" customFormat="1">
      <c r="A166" s="32"/>
      <c r="B166" s="33"/>
      <c r="C166" s="34"/>
      <c r="D166" s="204" t="s">
        <v>122</v>
      </c>
      <c r="E166" s="34"/>
      <c r="F166" s="205" t="s">
        <v>289</v>
      </c>
      <c r="G166" s="34"/>
      <c r="H166" s="34"/>
      <c r="I166" s="140"/>
      <c r="J166" s="34"/>
      <c r="K166" s="34"/>
      <c r="L166" s="38"/>
      <c r="M166" s="206"/>
      <c r="N166" s="207"/>
      <c r="O166" s="78"/>
      <c r="P166" s="78"/>
      <c r="Q166" s="78"/>
      <c r="R166" s="78"/>
      <c r="S166" s="78"/>
      <c r="T166" s="7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1" t="s">
        <v>122</v>
      </c>
      <c r="AU166" s="11" t="s">
        <v>73</v>
      </c>
    </row>
    <row r="167" s="2" customFormat="1">
      <c r="A167" s="32"/>
      <c r="B167" s="33"/>
      <c r="C167" s="34"/>
      <c r="D167" s="204" t="s">
        <v>180</v>
      </c>
      <c r="E167" s="34"/>
      <c r="F167" s="208" t="s">
        <v>198</v>
      </c>
      <c r="G167" s="34"/>
      <c r="H167" s="34"/>
      <c r="I167" s="140"/>
      <c r="J167" s="34"/>
      <c r="K167" s="34"/>
      <c r="L167" s="38"/>
      <c r="M167" s="206"/>
      <c r="N167" s="207"/>
      <c r="O167" s="78"/>
      <c r="P167" s="78"/>
      <c r="Q167" s="78"/>
      <c r="R167" s="78"/>
      <c r="S167" s="78"/>
      <c r="T167" s="7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180</v>
      </c>
      <c r="AU167" s="11" t="s">
        <v>73</v>
      </c>
    </row>
    <row r="168" s="2" customFormat="1" ht="21.75" customHeight="1">
      <c r="A168" s="32"/>
      <c r="B168" s="33"/>
      <c r="C168" s="191" t="s">
        <v>290</v>
      </c>
      <c r="D168" s="191" t="s">
        <v>114</v>
      </c>
      <c r="E168" s="192" t="s">
        <v>291</v>
      </c>
      <c r="F168" s="193" t="s">
        <v>292</v>
      </c>
      <c r="G168" s="194" t="s">
        <v>177</v>
      </c>
      <c r="H168" s="195">
        <v>10</v>
      </c>
      <c r="I168" s="196"/>
      <c r="J168" s="197">
        <f>ROUND(I168*H168,2)</f>
        <v>0</v>
      </c>
      <c r="K168" s="193" t="s">
        <v>118</v>
      </c>
      <c r="L168" s="38"/>
      <c r="M168" s="198" t="s">
        <v>19</v>
      </c>
      <c r="N168" s="199" t="s">
        <v>44</v>
      </c>
      <c r="O168" s="78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02" t="s">
        <v>119</v>
      </c>
      <c r="AT168" s="202" t="s">
        <v>114</v>
      </c>
      <c r="AU168" s="202" t="s">
        <v>73</v>
      </c>
      <c r="AY168" s="11" t="s">
        <v>120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1" t="s">
        <v>81</v>
      </c>
      <c r="BK168" s="203">
        <f>ROUND(I168*H168,2)</f>
        <v>0</v>
      </c>
      <c r="BL168" s="11" t="s">
        <v>119</v>
      </c>
      <c r="BM168" s="202" t="s">
        <v>293</v>
      </c>
    </row>
    <row r="169" s="2" customFormat="1">
      <c r="A169" s="32"/>
      <c r="B169" s="33"/>
      <c r="C169" s="34"/>
      <c r="D169" s="204" t="s">
        <v>122</v>
      </c>
      <c r="E169" s="34"/>
      <c r="F169" s="205" t="s">
        <v>294</v>
      </c>
      <c r="G169" s="34"/>
      <c r="H169" s="34"/>
      <c r="I169" s="140"/>
      <c r="J169" s="34"/>
      <c r="K169" s="34"/>
      <c r="L169" s="38"/>
      <c r="M169" s="206"/>
      <c r="N169" s="207"/>
      <c r="O169" s="78"/>
      <c r="P169" s="78"/>
      <c r="Q169" s="78"/>
      <c r="R169" s="78"/>
      <c r="S169" s="78"/>
      <c r="T169" s="79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1" t="s">
        <v>122</v>
      </c>
      <c r="AU169" s="11" t="s">
        <v>73</v>
      </c>
    </row>
    <row r="170" s="2" customFormat="1">
      <c r="A170" s="32"/>
      <c r="B170" s="33"/>
      <c r="C170" s="34"/>
      <c r="D170" s="204" t="s">
        <v>180</v>
      </c>
      <c r="E170" s="34"/>
      <c r="F170" s="208" t="s">
        <v>204</v>
      </c>
      <c r="G170" s="34"/>
      <c r="H170" s="34"/>
      <c r="I170" s="140"/>
      <c r="J170" s="34"/>
      <c r="K170" s="34"/>
      <c r="L170" s="38"/>
      <c r="M170" s="206"/>
      <c r="N170" s="207"/>
      <c r="O170" s="78"/>
      <c r="P170" s="78"/>
      <c r="Q170" s="78"/>
      <c r="R170" s="78"/>
      <c r="S170" s="78"/>
      <c r="T170" s="7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180</v>
      </c>
      <c r="AU170" s="11" t="s">
        <v>73</v>
      </c>
    </row>
    <row r="171" s="2" customFormat="1" ht="21.75" customHeight="1">
      <c r="A171" s="32"/>
      <c r="B171" s="33"/>
      <c r="C171" s="191" t="s">
        <v>295</v>
      </c>
      <c r="D171" s="191" t="s">
        <v>114</v>
      </c>
      <c r="E171" s="192" t="s">
        <v>296</v>
      </c>
      <c r="F171" s="193" t="s">
        <v>297</v>
      </c>
      <c r="G171" s="194" t="s">
        <v>177</v>
      </c>
      <c r="H171" s="195">
        <v>5</v>
      </c>
      <c r="I171" s="196"/>
      <c r="J171" s="197">
        <f>ROUND(I171*H171,2)</f>
        <v>0</v>
      </c>
      <c r="K171" s="193" t="s">
        <v>118</v>
      </c>
      <c r="L171" s="38"/>
      <c r="M171" s="198" t="s">
        <v>19</v>
      </c>
      <c r="N171" s="199" t="s">
        <v>44</v>
      </c>
      <c r="O171" s="78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02" t="s">
        <v>119</v>
      </c>
      <c r="AT171" s="202" t="s">
        <v>114</v>
      </c>
      <c r="AU171" s="202" t="s">
        <v>73</v>
      </c>
      <c r="AY171" s="11" t="s">
        <v>120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1" t="s">
        <v>81</v>
      </c>
      <c r="BK171" s="203">
        <f>ROUND(I171*H171,2)</f>
        <v>0</v>
      </c>
      <c r="BL171" s="11" t="s">
        <v>119</v>
      </c>
      <c r="BM171" s="202" t="s">
        <v>298</v>
      </c>
    </row>
    <row r="172" s="2" customFormat="1">
      <c r="A172" s="32"/>
      <c r="B172" s="33"/>
      <c r="C172" s="34"/>
      <c r="D172" s="204" t="s">
        <v>122</v>
      </c>
      <c r="E172" s="34"/>
      <c r="F172" s="205" t="s">
        <v>299</v>
      </c>
      <c r="G172" s="34"/>
      <c r="H172" s="34"/>
      <c r="I172" s="140"/>
      <c r="J172" s="34"/>
      <c r="K172" s="34"/>
      <c r="L172" s="38"/>
      <c r="M172" s="206"/>
      <c r="N172" s="207"/>
      <c r="O172" s="78"/>
      <c r="P172" s="78"/>
      <c r="Q172" s="78"/>
      <c r="R172" s="78"/>
      <c r="S172" s="78"/>
      <c r="T172" s="79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122</v>
      </c>
      <c r="AU172" s="11" t="s">
        <v>73</v>
      </c>
    </row>
    <row r="173" s="2" customFormat="1">
      <c r="A173" s="32"/>
      <c r="B173" s="33"/>
      <c r="C173" s="34"/>
      <c r="D173" s="204" t="s">
        <v>180</v>
      </c>
      <c r="E173" s="34"/>
      <c r="F173" s="208" t="s">
        <v>210</v>
      </c>
      <c r="G173" s="34"/>
      <c r="H173" s="34"/>
      <c r="I173" s="140"/>
      <c r="J173" s="34"/>
      <c r="K173" s="34"/>
      <c r="L173" s="38"/>
      <c r="M173" s="206"/>
      <c r="N173" s="207"/>
      <c r="O173" s="78"/>
      <c r="P173" s="78"/>
      <c r="Q173" s="78"/>
      <c r="R173" s="78"/>
      <c r="S173" s="78"/>
      <c r="T173" s="7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180</v>
      </c>
      <c r="AU173" s="11" t="s">
        <v>73</v>
      </c>
    </row>
    <row r="174" s="2" customFormat="1" ht="21.75" customHeight="1">
      <c r="A174" s="32"/>
      <c r="B174" s="33"/>
      <c r="C174" s="191" t="s">
        <v>300</v>
      </c>
      <c r="D174" s="191" t="s">
        <v>114</v>
      </c>
      <c r="E174" s="192" t="s">
        <v>301</v>
      </c>
      <c r="F174" s="193" t="s">
        <v>302</v>
      </c>
      <c r="G174" s="194" t="s">
        <v>177</v>
      </c>
      <c r="H174" s="195">
        <v>150</v>
      </c>
      <c r="I174" s="196"/>
      <c r="J174" s="197">
        <f>ROUND(I174*H174,2)</f>
        <v>0</v>
      </c>
      <c r="K174" s="193" t="s">
        <v>118</v>
      </c>
      <c r="L174" s="38"/>
      <c r="M174" s="198" t="s">
        <v>19</v>
      </c>
      <c r="N174" s="199" t="s">
        <v>44</v>
      </c>
      <c r="O174" s="78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02" t="s">
        <v>119</v>
      </c>
      <c r="AT174" s="202" t="s">
        <v>114</v>
      </c>
      <c r="AU174" s="202" t="s">
        <v>73</v>
      </c>
      <c r="AY174" s="11" t="s">
        <v>120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1" t="s">
        <v>81</v>
      </c>
      <c r="BK174" s="203">
        <f>ROUND(I174*H174,2)</f>
        <v>0</v>
      </c>
      <c r="BL174" s="11" t="s">
        <v>119</v>
      </c>
      <c r="BM174" s="202" t="s">
        <v>303</v>
      </c>
    </row>
    <row r="175" s="2" customFormat="1">
      <c r="A175" s="32"/>
      <c r="B175" s="33"/>
      <c r="C175" s="34"/>
      <c r="D175" s="204" t="s">
        <v>122</v>
      </c>
      <c r="E175" s="34"/>
      <c r="F175" s="205" t="s">
        <v>304</v>
      </c>
      <c r="G175" s="34"/>
      <c r="H175" s="34"/>
      <c r="I175" s="140"/>
      <c r="J175" s="34"/>
      <c r="K175" s="34"/>
      <c r="L175" s="38"/>
      <c r="M175" s="206"/>
      <c r="N175" s="207"/>
      <c r="O175" s="78"/>
      <c r="P175" s="78"/>
      <c r="Q175" s="78"/>
      <c r="R175" s="78"/>
      <c r="S175" s="78"/>
      <c r="T175" s="7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1" t="s">
        <v>122</v>
      </c>
      <c r="AU175" s="11" t="s">
        <v>73</v>
      </c>
    </row>
    <row r="176" s="2" customFormat="1">
      <c r="A176" s="32"/>
      <c r="B176" s="33"/>
      <c r="C176" s="34"/>
      <c r="D176" s="204" t="s">
        <v>180</v>
      </c>
      <c r="E176" s="34"/>
      <c r="F176" s="208" t="s">
        <v>181</v>
      </c>
      <c r="G176" s="34"/>
      <c r="H176" s="34"/>
      <c r="I176" s="140"/>
      <c r="J176" s="34"/>
      <c r="K176" s="34"/>
      <c r="L176" s="38"/>
      <c r="M176" s="206"/>
      <c r="N176" s="207"/>
      <c r="O176" s="78"/>
      <c r="P176" s="78"/>
      <c r="Q176" s="78"/>
      <c r="R176" s="78"/>
      <c r="S176" s="78"/>
      <c r="T176" s="7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180</v>
      </c>
      <c r="AU176" s="11" t="s">
        <v>73</v>
      </c>
    </row>
    <row r="177" s="2" customFormat="1" ht="21.75" customHeight="1">
      <c r="A177" s="32"/>
      <c r="B177" s="33"/>
      <c r="C177" s="191" t="s">
        <v>305</v>
      </c>
      <c r="D177" s="191" t="s">
        <v>114</v>
      </c>
      <c r="E177" s="192" t="s">
        <v>306</v>
      </c>
      <c r="F177" s="193" t="s">
        <v>307</v>
      </c>
      <c r="G177" s="194" t="s">
        <v>177</v>
      </c>
      <c r="H177" s="195">
        <v>100</v>
      </c>
      <c r="I177" s="196"/>
      <c r="J177" s="197">
        <f>ROUND(I177*H177,2)</f>
        <v>0</v>
      </c>
      <c r="K177" s="193" t="s">
        <v>118</v>
      </c>
      <c r="L177" s="38"/>
      <c r="M177" s="198" t="s">
        <v>19</v>
      </c>
      <c r="N177" s="199" t="s">
        <v>44</v>
      </c>
      <c r="O177" s="78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02" t="s">
        <v>119</v>
      </c>
      <c r="AT177" s="202" t="s">
        <v>114</v>
      </c>
      <c r="AU177" s="202" t="s">
        <v>73</v>
      </c>
      <c r="AY177" s="11" t="s">
        <v>120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1" t="s">
        <v>81</v>
      </c>
      <c r="BK177" s="203">
        <f>ROUND(I177*H177,2)</f>
        <v>0</v>
      </c>
      <c r="BL177" s="11" t="s">
        <v>119</v>
      </c>
      <c r="BM177" s="202" t="s">
        <v>308</v>
      </c>
    </row>
    <row r="178" s="2" customFormat="1">
      <c r="A178" s="32"/>
      <c r="B178" s="33"/>
      <c r="C178" s="34"/>
      <c r="D178" s="204" t="s">
        <v>122</v>
      </c>
      <c r="E178" s="34"/>
      <c r="F178" s="205" t="s">
        <v>309</v>
      </c>
      <c r="G178" s="34"/>
      <c r="H178" s="34"/>
      <c r="I178" s="140"/>
      <c r="J178" s="34"/>
      <c r="K178" s="34"/>
      <c r="L178" s="38"/>
      <c r="M178" s="206"/>
      <c r="N178" s="207"/>
      <c r="O178" s="78"/>
      <c r="P178" s="78"/>
      <c r="Q178" s="78"/>
      <c r="R178" s="78"/>
      <c r="S178" s="78"/>
      <c r="T178" s="7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122</v>
      </c>
      <c r="AU178" s="11" t="s">
        <v>73</v>
      </c>
    </row>
    <row r="179" s="2" customFormat="1">
      <c r="A179" s="32"/>
      <c r="B179" s="33"/>
      <c r="C179" s="34"/>
      <c r="D179" s="204" t="s">
        <v>180</v>
      </c>
      <c r="E179" s="34"/>
      <c r="F179" s="208" t="s">
        <v>187</v>
      </c>
      <c r="G179" s="34"/>
      <c r="H179" s="34"/>
      <c r="I179" s="140"/>
      <c r="J179" s="34"/>
      <c r="K179" s="34"/>
      <c r="L179" s="38"/>
      <c r="M179" s="206"/>
      <c r="N179" s="207"/>
      <c r="O179" s="78"/>
      <c r="P179" s="78"/>
      <c r="Q179" s="78"/>
      <c r="R179" s="78"/>
      <c r="S179" s="78"/>
      <c r="T179" s="7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180</v>
      </c>
      <c r="AU179" s="11" t="s">
        <v>73</v>
      </c>
    </row>
    <row r="180" s="2" customFormat="1" ht="21.75" customHeight="1">
      <c r="A180" s="32"/>
      <c r="B180" s="33"/>
      <c r="C180" s="191" t="s">
        <v>310</v>
      </c>
      <c r="D180" s="191" t="s">
        <v>114</v>
      </c>
      <c r="E180" s="192" t="s">
        <v>311</v>
      </c>
      <c r="F180" s="193" t="s">
        <v>312</v>
      </c>
      <c r="G180" s="194" t="s">
        <v>177</v>
      </c>
      <c r="H180" s="195">
        <v>50</v>
      </c>
      <c r="I180" s="196"/>
      <c r="J180" s="197">
        <f>ROUND(I180*H180,2)</f>
        <v>0</v>
      </c>
      <c r="K180" s="193" t="s">
        <v>118</v>
      </c>
      <c r="L180" s="38"/>
      <c r="M180" s="198" t="s">
        <v>19</v>
      </c>
      <c r="N180" s="199" t="s">
        <v>44</v>
      </c>
      <c r="O180" s="78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02" t="s">
        <v>119</v>
      </c>
      <c r="AT180" s="202" t="s">
        <v>114</v>
      </c>
      <c r="AU180" s="202" t="s">
        <v>73</v>
      </c>
      <c r="AY180" s="11" t="s">
        <v>120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1" t="s">
        <v>81</v>
      </c>
      <c r="BK180" s="203">
        <f>ROUND(I180*H180,2)</f>
        <v>0</v>
      </c>
      <c r="BL180" s="11" t="s">
        <v>119</v>
      </c>
      <c r="BM180" s="202" t="s">
        <v>313</v>
      </c>
    </row>
    <row r="181" s="2" customFormat="1">
      <c r="A181" s="32"/>
      <c r="B181" s="33"/>
      <c r="C181" s="34"/>
      <c r="D181" s="204" t="s">
        <v>122</v>
      </c>
      <c r="E181" s="34"/>
      <c r="F181" s="205" t="s">
        <v>314</v>
      </c>
      <c r="G181" s="34"/>
      <c r="H181" s="34"/>
      <c r="I181" s="140"/>
      <c r="J181" s="34"/>
      <c r="K181" s="34"/>
      <c r="L181" s="38"/>
      <c r="M181" s="206"/>
      <c r="N181" s="207"/>
      <c r="O181" s="78"/>
      <c r="P181" s="78"/>
      <c r="Q181" s="78"/>
      <c r="R181" s="78"/>
      <c r="S181" s="78"/>
      <c r="T181" s="79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1" t="s">
        <v>122</v>
      </c>
      <c r="AU181" s="11" t="s">
        <v>73</v>
      </c>
    </row>
    <row r="182" s="2" customFormat="1">
      <c r="A182" s="32"/>
      <c r="B182" s="33"/>
      <c r="C182" s="34"/>
      <c r="D182" s="204" t="s">
        <v>180</v>
      </c>
      <c r="E182" s="34"/>
      <c r="F182" s="208" t="s">
        <v>193</v>
      </c>
      <c r="G182" s="34"/>
      <c r="H182" s="34"/>
      <c r="I182" s="140"/>
      <c r="J182" s="34"/>
      <c r="K182" s="34"/>
      <c r="L182" s="38"/>
      <c r="M182" s="206"/>
      <c r="N182" s="207"/>
      <c r="O182" s="78"/>
      <c r="P182" s="78"/>
      <c r="Q182" s="78"/>
      <c r="R182" s="78"/>
      <c r="S182" s="78"/>
      <c r="T182" s="7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180</v>
      </c>
      <c r="AU182" s="11" t="s">
        <v>73</v>
      </c>
    </row>
    <row r="183" s="2" customFormat="1" ht="21.75" customHeight="1">
      <c r="A183" s="32"/>
      <c r="B183" s="33"/>
      <c r="C183" s="191" t="s">
        <v>315</v>
      </c>
      <c r="D183" s="191" t="s">
        <v>114</v>
      </c>
      <c r="E183" s="192" t="s">
        <v>316</v>
      </c>
      <c r="F183" s="193" t="s">
        <v>317</v>
      </c>
      <c r="G183" s="194" t="s">
        <v>177</v>
      </c>
      <c r="H183" s="195">
        <v>20</v>
      </c>
      <c r="I183" s="196"/>
      <c r="J183" s="197">
        <f>ROUND(I183*H183,2)</f>
        <v>0</v>
      </c>
      <c r="K183" s="193" t="s">
        <v>118</v>
      </c>
      <c r="L183" s="38"/>
      <c r="M183" s="198" t="s">
        <v>19</v>
      </c>
      <c r="N183" s="199" t="s">
        <v>44</v>
      </c>
      <c r="O183" s="78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02" t="s">
        <v>119</v>
      </c>
      <c r="AT183" s="202" t="s">
        <v>114</v>
      </c>
      <c r="AU183" s="202" t="s">
        <v>73</v>
      </c>
      <c r="AY183" s="11" t="s">
        <v>120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1" t="s">
        <v>81</v>
      </c>
      <c r="BK183" s="203">
        <f>ROUND(I183*H183,2)</f>
        <v>0</v>
      </c>
      <c r="BL183" s="11" t="s">
        <v>119</v>
      </c>
      <c r="BM183" s="202" t="s">
        <v>318</v>
      </c>
    </row>
    <row r="184" s="2" customFormat="1">
      <c r="A184" s="32"/>
      <c r="B184" s="33"/>
      <c r="C184" s="34"/>
      <c r="D184" s="204" t="s">
        <v>122</v>
      </c>
      <c r="E184" s="34"/>
      <c r="F184" s="205" t="s">
        <v>319</v>
      </c>
      <c r="G184" s="34"/>
      <c r="H184" s="34"/>
      <c r="I184" s="140"/>
      <c r="J184" s="34"/>
      <c r="K184" s="34"/>
      <c r="L184" s="38"/>
      <c r="M184" s="206"/>
      <c r="N184" s="207"/>
      <c r="O184" s="78"/>
      <c r="P184" s="78"/>
      <c r="Q184" s="78"/>
      <c r="R184" s="78"/>
      <c r="S184" s="78"/>
      <c r="T184" s="7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1" t="s">
        <v>122</v>
      </c>
      <c r="AU184" s="11" t="s">
        <v>73</v>
      </c>
    </row>
    <row r="185" s="2" customFormat="1">
      <c r="A185" s="32"/>
      <c r="B185" s="33"/>
      <c r="C185" s="34"/>
      <c r="D185" s="204" t="s">
        <v>180</v>
      </c>
      <c r="E185" s="34"/>
      <c r="F185" s="208" t="s">
        <v>198</v>
      </c>
      <c r="G185" s="34"/>
      <c r="H185" s="34"/>
      <c r="I185" s="140"/>
      <c r="J185" s="34"/>
      <c r="K185" s="34"/>
      <c r="L185" s="38"/>
      <c r="M185" s="206"/>
      <c r="N185" s="207"/>
      <c r="O185" s="78"/>
      <c r="P185" s="78"/>
      <c r="Q185" s="78"/>
      <c r="R185" s="78"/>
      <c r="S185" s="78"/>
      <c r="T185" s="7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180</v>
      </c>
      <c r="AU185" s="11" t="s">
        <v>73</v>
      </c>
    </row>
    <row r="186" s="2" customFormat="1" ht="21.75" customHeight="1">
      <c r="A186" s="32"/>
      <c r="B186" s="33"/>
      <c r="C186" s="191" t="s">
        <v>320</v>
      </c>
      <c r="D186" s="191" t="s">
        <v>114</v>
      </c>
      <c r="E186" s="192" t="s">
        <v>321</v>
      </c>
      <c r="F186" s="193" t="s">
        <v>322</v>
      </c>
      <c r="G186" s="194" t="s">
        <v>177</v>
      </c>
      <c r="H186" s="195">
        <v>10</v>
      </c>
      <c r="I186" s="196"/>
      <c r="J186" s="197">
        <f>ROUND(I186*H186,2)</f>
        <v>0</v>
      </c>
      <c r="K186" s="193" t="s">
        <v>118</v>
      </c>
      <c r="L186" s="38"/>
      <c r="M186" s="198" t="s">
        <v>19</v>
      </c>
      <c r="N186" s="199" t="s">
        <v>44</v>
      </c>
      <c r="O186" s="78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02" t="s">
        <v>119</v>
      </c>
      <c r="AT186" s="202" t="s">
        <v>114</v>
      </c>
      <c r="AU186" s="202" t="s">
        <v>73</v>
      </c>
      <c r="AY186" s="11" t="s">
        <v>120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1" t="s">
        <v>81</v>
      </c>
      <c r="BK186" s="203">
        <f>ROUND(I186*H186,2)</f>
        <v>0</v>
      </c>
      <c r="BL186" s="11" t="s">
        <v>119</v>
      </c>
      <c r="BM186" s="202" t="s">
        <v>323</v>
      </c>
    </row>
    <row r="187" s="2" customFormat="1">
      <c r="A187" s="32"/>
      <c r="B187" s="33"/>
      <c r="C187" s="34"/>
      <c r="D187" s="204" t="s">
        <v>122</v>
      </c>
      <c r="E187" s="34"/>
      <c r="F187" s="205" t="s">
        <v>324</v>
      </c>
      <c r="G187" s="34"/>
      <c r="H187" s="34"/>
      <c r="I187" s="140"/>
      <c r="J187" s="34"/>
      <c r="K187" s="34"/>
      <c r="L187" s="38"/>
      <c r="M187" s="206"/>
      <c r="N187" s="207"/>
      <c r="O187" s="78"/>
      <c r="P187" s="78"/>
      <c r="Q187" s="78"/>
      <c r="R187" s="78"/>
      <c r="S187" s="78"/>
      <c r="T187" s="7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1" t="s">
        <v>122</v>
      </c>
      <c r="AU187" s="11" t="s">
        <v>73</v>
      </c>
    </row>
    <row r="188" s="2" customFormat="1">
      <c r="A188" s="32"/>
      <c r="B188" s="33"/>
      <c r="C188" s="34"/>
      <c r="D188" s="204" t="s">
        <v>180</v>
      </c>
      <c r="E188" s="34"/>
      <c r="F188" s="208" t="s">
        <v>204</v>
      </c>
      <c r="G188" s="34"/>
      <c r="H188" s="34"/>
      <c r="I188" s="140"/>
      <c r="J188" s="34"/>
      <c r="K188" s="34"/>
      <c r="L188" s="38"/>
      <c r="M188" s="206"/>
      <c r="N188" s="207"/>
      <c r="O188" s="78"/>
      <c r="P188" s="78"/>
      <c r="Q188" s="78"/>
      <c r="R188" s="78"/>
      <c r="S188" s="78"/>
      <c r="T188" s="7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180</v>
      </c>
      <c r="AU188" s="11" t="s">
        <v>73</v>
      </c>
    </row>
    <row r="189" s="2" customFormat="1" ht="21.75" customHeight="1">
      <c r="A189" s="32"/>
      <c r="B189" s="33"/>
      <c r="C189" s="191" t="s">
        <v>325</v>
      </c>
      <c r="D189" s="191" t="s">
        <v>114</v>
      </c>
      <c r="E189" s="192" t="s">
        <v>326</v>
      </c>
      <c r="F189" s="193" t="s">
        <v>327</v>
      </c>
      <c r="G189" s="194" t="s">
        <v>177</v>
      </c>
      <c r="H189" s="195">
        <v>5</v>
      </c>
      <c r="I189" s="196"/>
      <c r="J189" s="197">
        <f>ROUND(I189*H189,2)</f>
        <v>0</v>
      </c>
      <c r="K189" s="193" t="s">
        <v>118</v>
      </c>
      <c r="L189" s="38"/>
      <c r="M189" s="198" t="s">
        <v>19</v>
      </c>
      <c r="N189" s="199" t="s">
        <v>44</v>
      </c>
      <c r="O189" s="78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02" t="s">
        <v>119</v>
      </c>
      <c r="AT189" s="202" t="s">
        <v>114</v>
      </c>
      <c r="AU189" s="202" t="s">
        <v>73</v>
      </c>
      <c r="AY189" s="11" t="s">
        <v>120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1" t="s">
        <v>81</v>
      </c>
      <c r="BK189" s="203">
        <f>ROUND(I189*H189,2)</f>
        <v>0</v>
      </c>
      <c r="BL189" s="11" t="s">
        <v>119</v>
      </c>
      <c r="BM189" s="202" t="s">
        <v>328</v>
      </c>
    </row>
    <row r="190" s="2" customFormat="1">
      <c r="A190" s="32"/>
      <c r="B190" s="33"/>
      <c r="C190" s="34"/>
      <c r="D190" s="204" t="s">
        <v>122</v>
      </c>
      <c r="E190" s="34"/>
      <c r="F190" s="205" t="s">
        <v>329</v>
      </c>
      <c r="G190" s="34"/>
      <c r="H190" s="34"/>
      <c r="I190" s="140"/>
      <c r="J190" s="34"/>
      <c r="K190" s="34"/>
      <c r="L190" s="38"/>
      <c r="M190" s="206"/>
      <c r="N190" s="207"/>
      <c r="O190" s="78"/>
      <c r="P190" s="78"/>
      <c r="Q190" s="78"/>
      <c r="R190" s="78"/>
      <c r="S190" s="78"/>
      <c r="T190" s="7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1" t="s">
        <v>122</v>
      </c>
      <c r="AU190" s="11" t="s">
        <v>73</v>
      </c>
    </row>
    <row r="191" s="2" customFormat="1">
      <c r="A191" s="32"/>
      <c r="B191" s="33"/>
      <c r="C191" s="34"/>
      <c r="D191" s="204" t="s">
        <v>180</v>
      </c>
      <c r="E191" s="34"/>
      <c r="F191" s="208" t="s">
        <v>210</v>
      </c>
      <c r="G191" s="34"/>
      <c r="H191" s="34"/>
      <c r="I191" s="140"/>
      <c r="J191" s="34"/>
      <c r="K191" s="34"/>
      <c r="L191" s="38"/>
      <c r="M191" s="206"/>
      <c r="N191" s="207"/>
      <c r="O191" s="78"/>
      <c r="P191" s="78"/>
      <c r="Q191" s="78"/>
      <c r="R191" s="78"/>
      <c r="S191" s="78"/>
      <c r="T191" s="7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180</v>
      </c>
      <c r="AU191" s="11" t="s">
        <v>73</v>
      </c>
    </row>
    <row r="192" s="2" customFormat="1" ht="21.75" customHeight="1">
      <c r="A192" s="32"/>
      <c r="B192" s="33"/>
      <c r="C192" s="191" t="s">
        <v>330</v>
      </c>
      <c r="D192" s="191" t="s">
        <v>114</v>
      </c>
      <c r="E192" s="192" t="s">
        <v>331</v>
      </c>
      <c r="F192" s="193" t="s">
        <v>332</v>
      </c>
      <c r="G192" s="194" t="s">
        <v>177</v>
      </c>
      <c r="H192" s="195">
        <v>150</v>
      </c>
      <c r="I192" s="196"/>
      <c r="J192" s="197">
        <f>ROUND(I192*H192,2)</f>
        <v>0</v>
      </c>
      <c r="K192" s="193" t="s">
        <v>118</v>
      </c>
      <c r="L192" s="38"/>
      <c r="M192" s="198" t="s">
        <v>19</v>
      </c>
      <c r="N192" s="199" t="s">
        <v>44</v>
      </c>
      <c r="O192" s="78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02" t="s">
        <v>119</v>
      </c>
      <c r="AT192" s="202" t="s">
        <v>114</v>
      </c>
      <c r="AU192" s="202" t="s">
        <v>73</v>
      </c>
      <c r="AY192" s="11" t="s">
        <v>120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1" t="s">
        <v>81</v>
      </c>
      <c r="BK192" s="203">
        <f>ROUND(I192*H192,2)</f>
        <v>0</v>
      </c>
      <c r="BL192" s="11" t="s">
        <v>119</v>
      </c>
      <c r="BM192" s="202" t="s">
        <v>333</v>
      </c>
    </row>
    <row r="193" s="2" customFormat="1">
      <c r="A193" s="32"/>
      <c r="B193" s="33"/>
      <c r="C193" s="34"/>
      <c r="D193" s="204" t="s">
        <v>122</v>
      </c>
      <c r="E193" s="34"/>
      <c r="F193" s="205" t="s">
        <v>334</v>
      </c>
      <c r="G193" s="34"/>
      <c r="H193" s="34"/>
      <c r="I193" s="140"/>
      <c r="J193" s="34"/>
      <c r="K193" s="34"/>
      <c r="L193" s="38"/>
      <c r="M193" s="206"/>
      <c r="N193" s="207"/>
      <c r="O193" s="78"/>
      <c r="P193" s="78"/>
      <c r="Q193" s="78"/>
      <c r="R193" s="78"/>
      <c r="S193" s="78"/>
      <c r="T193" s="79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1" t="s">
        <v>122</v>
      </c>
      <c r="AU193" s="11" t="s">
        <v>73</v>
      </c>
    </row>
    <row r="194" s="2" customFormat="1">
      <c r="A194" s="32"/>
      <c r="B194" s="33"/>
      <c r="C194" s="34"/>
      <c r="D194" s="204" t="s">
        <v>180</v>
      </c>
      <c r="E194" s="34"/>
      <c r="F194" s="208" t="s">
        <v>181</v>
      </c>
      <c r="G194" s="34"/>
      <c r="H194" s="34"/>
      <c r="I194" s="140"/>
      <c r="J194" s="34"/>
      <c r="K194" s="34"/>
      <c r="L194" s="38"/>
      <c r="M194" s="206"/>
      <c r="N194" s="207"/>
      <c r="O194" s="78"/>
      <c r="P194" s="78"/>
      <c r="Q194" s="78"/>
      <c r="R194" s="78"/>
      <c r="S194" s="78"/>
      <c r="T194" s="7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180</v>
      </c>
      <c r="AU194" s="11" t="s">
        <v>73</v>
      </c>
    </row>
    <row r="195" s="2" customFormat="1" ht="21.75" customHeight="1">
      <c r="A195" s="32"/>
      <c r="B195" s="33"/>
      <c r="C195" s="191" t="s">
        <v>335</v>
      </c>
      <c r="D195" s="191" t="s">
        <v>114</v>
      </c>
      <c r="E195" s="192" t="s">
        <v>336</v>
      </c>
      <c r="F195" s="193" t="s">
        <v>337</v>
      </c>
      <c r="G195" s="194" t="s">
        <v>177</v>
      </c>
      <c r="H195" s="195">
        <v>100</v>
      </c>
      <c r="I195" s="196"/>
      <c r="J195" s="197">
        <f>ROUND(I195*H195,2)</f>
        <v>0</v>
      </c>
      <c r="K195" s="193" t="s">
        <v>118</v>
      </c>
      <c r="L195" s="38"/>
      <c r="M195" s="198" t="s">
        <v>19</v>
      </c>
      <c r="N195" s="199" t="s">
        <v>44</v>
      </c>
      <c r="O195" s="78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02" t="s">
        <v>119</v>
      </c>
      <c r="AT195" s="202" t="s">
        <v>114</v>
      </c>
      <c r="AU195" s="202" t="s">
        <v>73</v>
      </c>
      <c r="AY195" s="11" t="s">
        <v>120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1" t="s">
        <v>81</v>
      </c>
      <c r="BK195" s="203">
        <f>ROUND(I195*H195,2)</f>
        <v>0</v>
      </c>
      <c r="BL195" s="11" t="s">
        <v>119</v>
      </c>
      <c r="BM195" s="202" t="s">
        <v>338</v>
      </c>
    </row>
    <row r="196" s="2" customFormat="1">
      <c r="A196" s="32"/>
      <c r="B196" s="33"/>
      <c r="C196" s="34"/>
      <c r="D196" s="204" t="s">
        <v>122</v>
      </c>
      <c r="E196" s="34"/>
      <c r="F196" s="205" t="s">
        <v>339</v>
      </c>
      <c r="G196" s="34"/>
      <c r="H196" s="34"/>
      <c r="I196" s="140"/>
      <c r="J196" s="34"/>
      <c r="K196" s="34"/>
      <c r="L196" s="38"/>
      <c r="M196" s="206"/>
      <c r="N196" s="207"/>
      <c r="O196" s="78"/>
      <c r="P196" s="78"/>
      <c r="Q196" s="78"/>
      <c r="R196" s="78"/>
      <c r="S196" s="78"/>
      <c r="T196" s="7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1" t="s">
        <v>122</v>
      </c>
      <c r="AU196" s="11" t="s">
        <v>73</v>
      </c>
    </row>
    <row r="197" s="2" customFormat="1">
      <c r="A197" s="32"/>
      <c r="B197" s="33"/>
      <c r="C197" s="34"/>
      <c r="D197" s="204" t="s">
        <v>180</v>
      </c>
      <c r="E197" s="34"/>
      <c r="F197" s="208" t="s">
        <v>187</v>
      </c>
      <c r="G197" s="34"/>
      <c r="H197" s="34"/>
      <c r="I197" s="140"/>
      <c r="J197" s="34"/>
      <c r="K197" s="34"/>
      <c r="L197" s="38"/>
      <c r="M197" s="206"/>
      <c r="N197" s="207"/>
      <c r="O197" s="78"/>
      <c r="P197" s="78"/>
      <c r="Q197" s="78"/>
      <c r="R197" s="78"/>
      <c r="S197" s="78"/>
      <c r="T197" s="7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1" t="s">
        <v>180</v>
      </c>
      <c r="AU197" s="11" t="s">
        <v>73</v>
      </c>
    </row>
    <row r="198" s="2" customFormat="1" ht="21.75" customHeight="1">
      <c r="A198" s="32"/>
      <c r="B198" s="33"/>
      <c r="C198" s="191" t="s">
        <v>340</v>
      </c>
      <c r="D198" s="191" t="s">
        <v>114</v>
      </c>
      <c r="E198" s="192" t="s">
        <v>341</v>
      </c>
      <c r="F198" s="193" t="s">
        <v>342</v>
      </c>
      <c r="G198" s="194" t="s">
        <v>177</v>
      </c>
      <c r="H198" s="195">
        <v>50</v>
      </c>
      <c r="I198" s="196"/>
      <c r="J198" s="197">
        <f>ROUND(I198*H198,2)</f>
        <v>0</v>
      </c>
      <c r="K198" s="193" t="s">
        <v>118</v>
      </c>
      <c r="L198" s="38"/>
      <c r="M198" s="198" t="s">
        <v>19</v>
      </c>
      <c r="N198" s="199" t="s">
        <v>44</v>
      </c>
      <c r="O198" s="78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02" t="s">
        <v>119</v>
      </c>
      <c r="AT198" s="202" t="s">
        <v>114</v>
      </c>
      <c r="AU198" s="202" t="s">
        <v>73</v>
      </c>
      <c r="AY198" s="11" t="s">
        <v>120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1" t="s">
        <v>81</v>
      </c>
      <c r="BK198" s="203">
        <f>ROUND(I198*H198,2)</f>
        <v>0</v>
      </c>
      <c r="BL198" s="11" t="s">
        <v>119</v>
      </c>
      <c r="BM198" s="202" t="s">
        <v>343</v>
      </c>
    </row>
    <row r="199" s="2" customFormat="1">
      <c r="A199" s="32"/>
      <c r="B199" s="33"/>
      <c r="C199" s="34"/>
      <c r="D199" s="204" t="s">
        <v>122</v>
      </c>
      <c r="E199" s="34"/>
      <c r="F199" s="205" t="s">
        <v>344</v>
      </c>
      <c r="G199" s="34"/>
      <c r="H199" s="34"/>
      <c r="I199" s="140"/>
      <c r="J199" s="34"/>
      <c r="K199" s="34"/>
      <c r="L199" s="38"/>
      <c r="M199" s="206"/>
      <c r="N199" s="207"/>
      <c r="O199" s="78"/>
      <c r="P199" s="78"/>
      <c r="Q199" s="78"/>
      <c r="R199" s="78"/>
      <c r="S199" s="78"/>
      <c r="T199" s="7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1" t="s">
        <v>122</v>
      </c>
      <c r="AU199" s="11" t="s">
        <v>73</v>
      </c>
    </row>
    <row r="200" s="2" customFormat="1">
      <c r="A200" s="32"/>
      <c r="B200" s="33"/>
      <c r="C200" s="34"/>
      <c r="D200" s="204" t="s">
        <v>180</v>
      </c>
      <c r="E200" s="34"/>
      <c r="F200" s="208" t="s">
        <v>193</v>
      </c>
      <c r="G200" s="34"/>
      <c r="H200" s="34"/>
      <c r="I200" s="140"/>
      <c r="J200" s="34"/>
      <c r="K200" s="34"/>
      <c r="L200" s="38"/>
      <c r="M200" s="206"/>
      <c r="N200" s="207"/>
      <c r="O200" s="78"/>
      <c r="P200" s="78"/>
      <c r="Q200" s="78"/>
      <c r="R200" s="78"/>
      <c r="S200" s="78"/>
      <c r="T200" s="79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180</v>
      </c>
      <c r="AU200" s="11" t="s">
        <v>73</v>
      </c>
    </row>
    <row r="201" s="2" customFormat="1" ht="21.75" customHeight="1">
      <c r="A201" s="32"/>
      <c r="B201" s="33"/>
      <c r="C201" s="191" t="s">
        <v>345</v>
      </c>
      <c r="D201" s="191" t="s">
        <v>114</v>
      </c>
      <c r="E201" s="192" t="s">
        <v>346</v>
      </c>
      <c r="F201" s="193" t="s">
        <v>347</v>
      </c>
      <c r="G201" s="194" t="s">
        <v>177</v>
      </c>
      <c r="H201" s="195">
        <v>20</v>
      </c>
      <c r="I201" s="196"/>
      <c r="J201" s="197">
        <f>ROUND(I201*H201,2)</f>
        <v>0</v>
      </c>
      <c r="K201" s="193" t="s">
        <v>118</v>
      </c>
      <c r="L201" s="38"/>
      <c r="M201" s="198" t="s">
        <v>19</v>
      </c>
      <c r="N201" s="199" t="s">
        <v>44</v>
      </c>
      <c r="O201" s="78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02" t="s">
        <v>119</v>
      </c>
      <c r="AT201" s="202" t="s">
        <v>114</v>
      </c>
      <c r="AU201" s="202" t="s">
        <v>73</v>
      </c>
      <c r="AY201" s="11" t="s">
        <v>120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1" t="s">
        <v>81</v>
      </c>
      <c r="BK201" s="203">
        <f>ROUND(I201*H201,2)</f>
        <v>0</v>
      </c>
      <c r="BL201" s="11" t="s">
        <v>119</v>
      </c>
      <c r="BM201" s="202" t="s">
        <v>348</v>
      </c>
    </row>
    <row r="202" s="2" customFormat="1">
      <c r="A202" s="32"/>
      <c r="B202" s="33"/>
      <c r="C202" s="34"/>
      <c r="D202" s="204" t="s">
        <v>122</v>
      </c>
      <c r="E202" s="34"/>
      <c r="F202" s="205" t="s">
        <v>349</v>
      </c>
      <c r="G202" s="34"/>
      <c r="H202" s="34"/>
      <c r="I202" s="140"/>
      <c r="J202" s="34"/>
      <c r="K202" s="34"/>
      <c r="L202" s="38"/>
      <c r="M202" s="206"/>
      <c r="N202" s="207"/>
      <c r="O202" s="78"/>
      <c r="P202" s="78"/>
      <c r="Q202" s="78"/>
      <c r="R202" s="78"/>
      <c r="S202" s="78"/>
      <c r="T202" s="7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1" t="s">
        <v>122</v>
      </c>
      <c r="AU202" s="11" t="s">
        <v>73</v>
      </c>
    </row>
    <row r="203" s="2" customFormat="1">
      <c r="A203" s="32"/>
      <c r="B203" s="33"/>
      <c r="C203" s="34"/>
      <c r="D203" s="204" t="s">
        <v>180</v>
      </c>
      <c r="E203" s="34"/>
      <c r="F203" s="208" t="s">
        <v>198</v>
      </c>
      <c r="G203" s="34"/>
      <c r="H203" s="34"/>
      <c r="I203" s="140"/>
      <c r="J203" s="34"/>
      <c r="K203" s="34"/>
      <c r="L203" s="38"/>
      <c r="M203" s="206"/>
      <c r="N203" s="207"/>
      <c r="O203" s="78"/>
      <c r="P203" s="78"/>
      <c r="Q203" s="78"/>
      <c r="R203" s="78"/>
      <c r="S203" s="78"/>
      <c r="T203" s="7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180</v>
      </c>
      <c r="AU203" s="11" t="s">
        <v>73</v>
      </c>
    </row>
    <row r="204" s="2" customFormat="1" ht="21.75" customHeight="1">
      <c r="A204" s="32"/>
      <c r="B204" s="33"/>
      <c r="C204" s="191" t="s">
        <v>350</v>
      </c>
      <c r="D204" s="191" t="s">
        <v>114</v>
      </c>
      <c r="E204" s="192" t="s">
        <v>351</v>
      </c>
      <c r="F204" s="193" t="s">
        <v>352</v>
      </c>
      <c r="G204" s="194" t="s">
        <v>177</v>
      </c>
      <c r="H204" s="195">
        <v>10</v>
      </c>
      <c r="I204" s="196"/>
      <c r="J204" s="197">
        <f>ROUND(I204*H204,2)</f>
        <v>0</v>
      </c>
      <c r="K204" s="193" t="s">
        <v>118</v>
      </c>
      <c r="L204" s="38"/>
      <c r="M204" s="198" t="s">
        <v>19</v>
      </c>
      <c r="N204" s="199" t="s">
        <v>44</v>
      </c>
      <c r="O204" s="78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02" t="s">
        <v>119</v>
      </c>
      <c r="AT204" s="202" t="s">
        <v>114</v>
      </c>
      <c r="AU204" s="202" t="s">
        <v>73</v>
      </c>
      <c r="AY204" s="11" t="s">
        <v>120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1" t="s">
        <v>81</v>
      </c>
      <c r="BK204" s="203">
        <f>ROUND(I204*H204,2)</f>
        <v>0</v>
      </c>
      <c r="BL204" s="11" t="s">
        <v>119</v>
      </c>
      <c r="BM204" s="202" t="s">
        <v>353</v>
      </c>
    </row>
    <row r="205" s="2" customFormat="1">
      <c r="A205" s="32"/>
      <c r="B205" s="33"/>
      <c r="C205" s="34"/>
      <c r="D205" s="204" t="s">
        <v>122</v>
      </c>
      <c r="E205" s="34"/>
      <c r="F205" s="205" t="s">
        <v>354</v>
      </c>
      <c r="G205" s="34"/>
      <c r="H205" s="34"/>
      <c r="I205" s="140"/>
      <c r="J205" s="34"/>
      <c r="K205" s="34"/>
      <c r="L205" s="38"/>
      <c r="M205" s="206"/>
      <c r="N205" s="207"/>
      <c r="O205" s="78"/>
      <c r="P205" s="78"/>
      <c r="Q205" s="78"/>
      <c r="R205" s="78"/>
      <c r="S205" s="78"/>
      <c r="T205" s="79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1" t="s">
        <v>122</v>
      </c>
      <c r="AU205" s="11" t="s">
        <v>73</v>
      </c>
    </row>
    <row r="206" s="2" customFormat="1">
      <c r="A206" s="32"/>
      <c r="B206" s="33"/>
      <c r="C206" s="34"/>
      <c r="D206" s="204" t="s">
        <v>180</v>
      </c>
      <c r="E206" s="34"/>
      <c r="F206" s="208" t="s">
        <v>204</v>
      </c>
      <c r="G206" s="34"/>
      <c r="H206" s="34"/>
      <c r="I206" s="140"/>
      <c r="J206" s="34"/>
      <c r="K206" s="34"/>
      <c r="L206" s="38"/>
      <c r="M206" s="206"/>
      <c r="N206" s="207"/>
      <c r="O206" s="78"/>
      <c r="P206" s="78"/>
      <c r="Q206" s="78"/>
      <c r="R206" s="78"/>
      <c r="S206" s="78"/>
      <c r="T206" s="7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1" t="s">
        <v>180</v>
      </c>
      <c r="AU206" s="11" t="s">
        <v>73</v>
      </c>
    </row>
    <row r="207" s="2" customFormat="1" ht="21.75" customHeight="1">
      <c r="A207" s="32"/>
      <c r="B207" s="33"/>
      <c r="C207" s="191" t="s">
        <v>355</v>
      </c>
      <c r="D207" s="191" t="s">
        <v>114</v>
      </c>
      <c r="E207" s="192" t="s">
        <v>356</v>
      </c>
      <c r="F207" s="193" t="s">
        <v>357</v>
      </c>
      <c r="G207" s="194" t="s">
        <v>177</v>
      </c>
      <c r="H207" s="195">
        <v>5</v>
      </c>
      <c r="I207" s="196"/>
      <c r="J207" s="197">
        <f>ROUND(I207*H207,2)</f>
        <v>0</v>
      </c>
      <c r="K207" s="193" t="s">
        <v>118</v>
      </c>
      <c r="L207" s="38"/>
      <c r="M207" s="198" t="s">
        <v>19</v>
      </c>
      <c r="N207" s="199" t="s">
        <v>44</v>
      </c>
      <c r="O207" s="78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02" t="s">
        <v>119</v>
      </c>
      <c r="AT207" s="202" t="s">
        <v>114</v>
      </c>
      <c r="AU207" s="202" t="s">
        <v>73</v>
      </c>
      <c r="AY207" s="11" t="s">
        <v>120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1" t="s">
        <v>81</v>
      </c>
      <c r="BK207" s="203">
        <f>ROUND(I207*H207,2)</f>
        <v>0</v>
      </c>
      <c r="BL207" s="11" t="s">
        <v>119</v>
      </c>
      <c r="BM207" s="202" t="s">
        <v>358</v>
      </c>
    </row>
    <row r="208" s="2" customFormat="1">
      <c r="A208" s="32"/>
      <c r="B208" s="33"/>
      <c r="C208" s="34"/>
      <c r="D208" s="204" t="s">
        <v>122</v>
      </c>
      <c r="E208" s="34"/>
      <c r="F208" s="205" t="s">
        <v>359</v>
      </c>
      <c r="G208" s="34"/>
      <c r="H208" s="34"/>
      <c r="I208" s="140"/>
      <c r="J208" s="34"/>
      <c r="K208" s="34"/>
      <c r="L208" s="38"/>
      <c r="M208" s="206"/>
      <c r="N208" s="207"/>
      <c r="O208" s="78"/>
      <c r="P208" s="78"/>
      <c r="Q208" s="78"/>
      <c r="R208" s="78"/>
      <c r="S208" s="78"/>
      <c r="T208" s="7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1" t="s">
        <v>122</v>
      </c>
      <c r="AU208" s="11" t="s">
        <v>73</v>
      </c>
    </row>
    <row r="209" s="2" customFormat="1">
      <c r="A209" s="32"/>
      <c r="B209" s="33"/>
      <c r="C209" s="34"/>
      <c r="D209" s="204" t="s">
        <v>180</v>
      </c>
      <c r="E209" s="34"/>
      <c r="F209" s="208" t="s">
        <v>210</v>
      </c>
      <c r="G209" s="34"/>
      <c r="H209" s="34"/>
      <c r="I209" s="140"/>
      <c r="J209" s="34"/>
      <c r="K209" s="34"/>
      <c r="L209" s="38"/>
      <c r="M209" s="206"/>
      <c r="N209" s="207"/>
      <c r="O209" s="78"/>
      <c r="P209" s="78"/>
      <c r="Q209" s="78"/>
      <c r="R209" s="78"/>
      <c r="S209" s="78"/>
      <c r="T209" s="7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1" t="s">
        <v>180</v>
      </c>
      <c r="AU209" s="11" t="s">
        <v>73</v>
      </c>
    </row>
    <row r="210" s="2" customFormat="1" ht="21.75" customHeight="1">
      <c r="A210" s="32"/>
      <c r="B210" s="33"/>
      <c r="C210" s="191" t="s">
        <v>360</v>
      </c>
      <c r="D210" s="191" t="s">
        <v>114</v>
      </c>
      <c r="E210" s="192" t="s">
        <v>361</v>
      </c>
      <c r="F210" s="193" t="s">
        <v>362</v>
      </c>
      <c r="G210" s="194" t="s">
        <v>177</v>
      </c>
      <c r="H210" s="195">
        <v>10</v>
      </c>
      <c r="I210" s="196"/>
      <c r="J210" s="197">
        <f>ROUND(I210*H210,2)</f>
        <v>0</v>
      </c>
      <c r="K210" s="193" t="s">
        <v>118</v>
      </c>
      <c r="L210" s="38"/>
      <c r="M210" s="198" t="s">
        <v>19</v>
      </c>
      <c r="N210" s="199" t="s">
        <v>44</v>
      </c>
      <c r="O210" s="78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02" t="s">
        <v>119</v>
      </c>
      <c r="AT210" s="202" t="s">
        <v>114</v>
      </c>
      <c r="AU210" s="202" t="s">
        <v>73</v>
      </c>
      <c r="AY210" s="11" t="s">
        <v>120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1" t="s">
        <v>81</v>
      </c>
      <c r="BK210" s="203">
        <f>ROUND(I210*H210,2)</f>
        <v>0</v>
      </c>
      <c r="BL210" s="11" t="s">
        <v>119</v>
      </c>
      <c r="BM210" s="202" t="s">
        <v>363</v>
      </c>
    </row>
    <row r="211" s="2" customFormat="1">
      <c r="A211" s="32"/>
      <c r="B211" s="33"/>
      <c r="C211" s="34"/>
      <c r="D211" s="204" t="s">
        <v>122</v>
      </c>
      <c r="E211" s="34"/>
      <c r="F211" s="205" t="s">
        <v>364</v>
      </c>
      <c r="G211" s="34"/>
      <c r="H211" s="34"/>
      <c r="I211" s="140"/>
      <c r="J211" s="34"/>
      <c r="K211" s="34"/>
      <c r="L211" s="38"/>
      <c r="M211" s="206"/>
      <c r="N211" s="207"/>
      <c r="O211" s="78"/>
      <c r="P211" s="78"/>
      <c r="Q211" s="78"/>
      <c r="R211" s="78"/>
      <c r="S211" s="78"/>
      <c r="T211" s="7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1" t="s">
        <v>122</v>
      </c>
      <c r="AU211" s="11" t="s">
        <v>73</v>
      </c>
    </row>
    <row r="212" s="2" customFormat="1" ht="21.75" customHeight="1">
      <c r="A212" s="32"/>
      <c r="B212" s="33"/>
      <c r="C212" s="191" t="s">
        <v>365</v>
      </c>
      <c r="D212" s="191" t="s">
        <v>114</v>
      </c>
      <c r="E212" s="192" t="s">
        <v>366</v>
      </c>
      <c r="F212" s="193" t="s">
        <v>367</v>
      </c>
      <c r="G212" s="194" t="s">
        <v>177</v>
      </c>
      <c r="H212" s="195">
        <v>10</v>
      </c>
      <c r="I212" s="196"/>
      <c r="J212" s="197">
        <f>ROUND(I212*H212,2)</f>
        <v>0</v>
      </c>
      <c r="K212" s="193" t="s">
        <v>118</v>
      </c>
      <c r="L212" s="38"/>
      <c r="M212" s="198" t="s">
        <v>19</v>
      </c>
      <c r="N212" s="199" t="s">
        <v>44</v>
      </c>
      <c r="O212" s="78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02" t="s">
        <v>119</v>
      </c>
      <c r="AT212" s="202" t="s">
        <v>114</v>
      </c>
      <c r="AU212" s="202" t="s">
        <v>73</v>
      </c>
      <c r="AY212" s="11" t="s">
        <v>120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1" t="s">
        <v>81</v>
      </c>
      <c r="BK212" s="203">
        <f>ROUND(I212*H212,2)</f>
        <v>0</v>
      </c>
      <c r="BL212" s="11" t="s">
        <v>119</v>
      </c>
      <c r="BM212" s="202" t="s">
        <v>368</v>
      </c>
    </row>
    <row r="213" s="2" customFormat="1">
      <c r="A213" s="32"/>
      <c r="B213" s="33"/>
      <c r="C213" s="34"/>
      <c r="D213" s="204" t="s">
        <v>122</v>
      </c>
      <c r="E213" s="34"/>
      <c r="F213" s="205" t="s">
        <v>369</v>
      </c>
      <c r="G213" s="34"/>
      <c r="H213" s="34"/>
      <c r="I213" s="140"/>
      <c r="J213" s="34"/>
      <c r="K213" s="34"/>
      <c r="L213" s="38"/>
      <c r="M213" s="206"/>
      <c r="N213" s="207"/>
      <c r="O213" s="78"/>
      <c r="P213" s="78"/>
      <c r="Q213" s="78"/>
      <c r="R213" s="78"/>
      <c r="S213" s="78"/>
      <c r="T213" s="7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1" t="s">
        <v>122</v>
      </c>
      <c r="AU213" s="11" t="s">
        <v>73</v>
      </c>
    </row>
    <row r="214" s="2" customFormat="1" ht="21.75" customHeight="1">
      <c r="A214" s="32"/>
      <c r="B214" s="33"/>
      <c r="C214" s="191" t="s">
        <v>370</v>
      </c>
      <c r="D214" s="191" t="s">
        <v>114</v>
      </c>
      <c r="E214" s="192" t="s">
        <v>371</v>
      </c>
      <c r="F214" s="193" t="s">
        <v>372</v>
      </c>
      <c r="G214" s="194" t="s">
        <v>177</v>
      </c>
      <c r="H214" s="195">
        <v>5</v>
      </c>
      <c r="I214" s="196"/>
      <c r="J214" s="197">
        <f>ROUND(I214*H214,2)</f>
        <v>0</v>
      </c>
      <c r="K214" s="193" t="s">
        <v>118</v>
      </c>
      <c r="L214" s="38"/>
      <c r="M214" s="198" t="s">
        <v>19</v>
      </c>
      <c r="N214" s="199" t="s">
        <v>44</v>
      </c>
      <c r="O214" s="78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02" t="s">
        <v>119</v>
      </c>
      <c r="AT214" s="202" t="s">
        <v>114</v>
      </c>
      <c r="AU214" s="202" t="s">
        <v>73</v>
      </c>
      <c r="AY214" s="11" t="s">
        <v>120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1" t="s">
        <v>81</v>
      </c>
      <c r="BK214" s="203">
        <f>ROUND(I214*H214,2)</f>
        <v>0</v>
      </c>
      <c r="BL214" s="11" t="s">
        <v>119</v>
      </c>
      <c r="BM214" s="202" t="s">
        <v>373</v>
      </c>
    </row>
    <row r="215" s="2" customFormat="1">
      <c r="A215" s="32"/>
      <c r="B215" s="33"/>
      <c r="C215" s="34"/>
      <c r="D215" s="204" t="s">
        <v>122</v>
      </c>
      <c r="E215" s="34"/>
      <c r="F215" s="205" t="s">
        <v>374</v>
      </c>
      <c r="G215" s="34"/>
      <c r="H215" s="34"/>
      <c r="I215" s="140"/>
      <c r="J215" s="34"/>
      <c r="K215" s="34"/>
      <c r="L215" s="38"/>
      <c r="M215" s="206"/>
      <c r="N215" s="207"/>
      <c r="O215" s="78"/>
      <c r="P215" s="78"/>
      <c r="Q215" s="78"/>
      <c r="R215" s="78"/>
      <c r="S215" s="78"/>
      <c r="T215" s="7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1" t="s">
        <v>122</v>
      </c>
      <c r="AU215" s="11" t="s">
        <v>73</v>
      </c>
    </row>
    <row r="216" s="2" customFormat="1" ht="21.75" customHeight="1">
      <c r="A216" s="32"/>
      <c r="B216" s="33"/>
      <c r="C216" s="191" t="s">
        <v>375</v>
      </c>
      <c r="D216" s="191" t="s">
        <v>114</v>
      </c>
      <c r="E216" s="192" t="s">
        <v>376</v>
      </c>
      <c r="F216" s="193" t="s">
        <v>377</v>
      </c>
      <c r="G216" s="194" t="s">
        <v>177</v>
      </c>
      <c r="H216" s="195">
        <v>500</v>
      </c>
      <c r="I216" s="196"/>
      <c r="J216" s="197">
        <f>ROUND(I216*H216,2)</f>
        <v>0</v>
      </c>
      <c r="K216" s="193" t="s">
        <v>118</v>
      </c>
      <c r="L216" s="38"/>
      <c r="M216" s="198" t="s">
        <v>19</v>
      </c>
      <c r="N216" s="199" t="s">
        <v>44</v>
      </c>
      <c r="O216" s="78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02" t="s">
        <v>119</v>
      </c>
      <c r="AT216" s="202" t="s">
        <v>114</v>
      </c>
      <c r="AU216" s="202" t="s">
        <v>73</v>
      </c>
      <c r="AY216" s="11" t="s">
        <v>120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1" t="s">
        <v>81</v>
      </c>
      <c r="BK216" s="203">
        <f>ROUND(I216*H216,2)</f>
        <v>0</v>
      </c>
      <c r="BL216" s="11" t="s">
        <v>119</v>
      </c>
      <c r="BM216" s="202" t="s">
        <v>378</v>
      </c>
    </row>
    <row r="217" s="2" customFormat="1">
      <c r="A217" s="32"/>
      <c r="B217" s="33"/>
      <c r="C217" s="34"/>
      <c r="D217" s="204" t="s">
        <v>122</v>
      </c>
      <c r="E217" s="34"/>
      <c r="F217" s="205" t="s">
        <v>379</v>
      </c>
      <c r="G217" s="34"/>
      <c r="H217" s="34"/>
      <c r="I217" s="140"/>
      <c r="J217" s="34"/>
      <c r="K217" s="34"/>
      <c r="L217" s="38"/>
      <c r="M217" s="206"/>
      <c r="N217" s="207"/>
      <c r="O217" s="78"/>
      <c r="P217" s="78"/>
      <c r="Q217" s="78"/>
      <c r="R217" s="78"/>
      <c r="S217" s="78"/>
      <c r="T217" s="7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1" t="s">
        <v>122</v>
      </c>
      <c r="AU217" s="11" t="s">
        <v>73</v>
      </c>
    </row>
    <row r="218" s="2" customFormat="1" ht="21.75" customHeight="1">
      <c r="A218" s="32"/>
      <c r="B218" s="33"/>
      <c r="C218" s="191" t="s">
        <v>380</v>
      </c>
      <c r="D218" s="191" t="s">
        <v>114</v>
      </c>
      <c r="E218" s="192" t="s">
        <v>381</v>
      </c>
      <c r="F218" s="193" t="s">
        <v>382</v>
      </c>
      <c r="G218" s="194" t="s">
        <v>177</v>
      </c>
      <c r="H218" s="195">
        <v>500</v>
      </c>
      <c r="I218" s="196"/>
      <c r="J218" s="197">
        <f>ROUND(I218*H218,2)</f>
        <v>0</v>
      </c>
      <c r="K218" s="193" t="s">
        <v>118</v>
      </c>
      <c r="L218" s="38"/>
      <c r="M218" s="198" t="s">
        <v>19</v>
      </c>
      <c r="N218" s="199" t="s">
        <v>44</v>
      </c>
      <c r="O218" s="78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02" t="s">
        <v>119</v>
      </c>
      <c r="AT218" s="202" t="s">
        <v>114</v>
      </c>
      <c r="AU218" s="202" t="s">
        <v>73</v>
      </c>
      <c r="AY218" s="11" t="s">
        <v>120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1" t="s">
        <v>81</v>
      </c>
      <c r="BK218" s="203">
        <f>ROUND(I218*H218,2)</f>
        <v>0</v>
      </c>
      <c r="BL218" s="11" t="s">
        <v>119</v>
      </c>
      <c r="BM218" s="202" t="s">
        <v>383</v>
      </c>
    </row>
    <row r="219" s="2" customFormat="1">
      <c r="A219" s="32"/>
      <c r="B219" s="33"/>
      <c r="C219" s="34"/>
      <c r="D219" s="204" t="s">
        <v>122</v>
      </c>
      <c r="E219" s="34"/>
      <c r="F219" s="205" t="s">
        <v>384</v>
      </c>
      <c r="G219" s="34"/>
      <c r="H219" s="34"/>
      <c r="I219" s="140"/>
      <c r="J219" s="34"/>
      <c r="K219" s="34"/>
      <c r="L219" s="38"/>
      <c r="M219" s="206"/>
      <c r="N219" s="207"/>
      <c r="O219" s="78"/>
      <c r="P219" s="78"/>
      <c r="Q219" s="78"/>
      <c r="R219" s="78"/>
      <c r="S219" s="78"/>
      <c r="T219" s="7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1" t="s">
        <v>122</v>
      </c>
      <c r="AU219" s="11" t="s">
        <v>73</v>
      </c>
    </row>
    <row r="220" s="2" customFormat="1" ht="21.75" customHeight="1">
      <c r="A220" s="32"/>
      <c r="B220" s="33"/>
      <c r="C220" s="191" t="s">
        <v>385</v>
      </c>
      <c r="D220" s="191" t="s">
        <v>114</v>
      </c>
      <c r="E220" s="192" t="s">
        <v>386</v>
      </c>
      <c r="F220" s="193" t="s">
        <v>387</v>
      </c>
      <c r="G220" s="194" t="s">
        <v>177</v>
      </c>
      <c r="H220" s="195">
        <v>500</v>
      </c>
      <c r="I220" s="196"/>
      <c r="J220" s="197">
        <f>ROUND(I220*H220,2)</f>
        <v>0</v>
      </c>
      <c r="K220" s="193" t="s">
        <v>118</v>
      </c>
      <c r="L220" s="38"/>
      <c r="M220" s="198" t="s">
        <v>19</v>
      </c>
      <c r="N220" s="199" t="s">
        <v>44</v>
      </c>
      <c r="O220" s="78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02" t="s">
        <v>119</v>
      </c>
      <c r="AT220" s="202" t="s">
        <v>114</v>
      </c>
      <c r="AU220" s="202" t="s">
        <v>73</v>
      </c>
      <c r="AY220" s="11" t="s">
        <v>120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1" t="s">
        <v>81</v>
      </c>
      <c r="BK220" s="203">
        <f>ROUND(I220*H220,2)</f>
        <v>0</v>
      </c>
      <c r="BL220" s="11" t="s">
        <v>119</v>
      </c>
      <c r="BM220" s="202" t="s">
        <v>388</v>
      </c>
    </row>
    <row r="221" s="2" customFormat="1">
      <c r="A221" s="32"/>
      <c r="B221" s="33"/>
      <c r="C221" s="34"/>
      <c r="D221" s="204" t="s">
        <v>122</v>
      </c>
      <c r="E221" s="34"/>
      <c r="F221" s="205" t="s">
        <v>389</v>
      </c>
      <c r="G221" s="34"/>
      <c r="H221" s="34"/>
      <c r="I221" s="140"/>
      <c r="J221" s="34"/>
      <c r="K221" s="34"/>
      <c r="L221" s="38"/>
      <c r="M221" s="206"/>
      <c r="N221" s="207"/>
      <c r="O221" s="78"/>
      <c r="P221" s="78"/>
      <c r="Q221" s="78"/>
      <c r="R221" s="78"/>
      <c r="S221" s="78"/>
      <c r="T221" s="7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1" t="s">
        <v>122</v>
      </c>
      <c r="AU221" s="11" t="s">
        <v>73</v>
      </c>
    </row>
    <row r="222" s="2" customFormat="1" ht="21.75" customHeight="1">
      <c r="A222" s="32"/>
      <c r="B222" s="33"/>
      <c r="C222" s="191" t="s">
        <v>390</v>
      </c>
      <c r="D222" s="191" t="s">
        <v>114</v>
      </c>
      <c r="E222" s="192" t="s">
        <v>391</v>
      </c>
      <c r="F222" s="193" t="s">
        <v>392</v>
      </c>
      <c r="G222" s="194" t="s">
        <v>177</v>
      </c>
      <c r="H222" s="195">
        <v>300</v>
      </c>
      <c r="I222" s="196"/>
      <c r="J222" s="197">
        <f>ROUND(I222*H222,2)</f>
        <v>0</v>
      </c>
      <c r="K222" s="193" t="s">
        <v>118</v>
      </c>
      <c r="L222" s="38"/>
      <c r="M222" s="198" t="s">
        <v>19</v>
      </c>
      <c r="N222" s="199" t="s">
        <v>44</v>
      </c>
      <c r="O222" s="78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02" t="s">
        <v>119</v>
      </c>
      <c r="AT222" s="202" t="s">
        <v>114</v>
      </c>
      <c r="AU222" s="202" t="s">
        <v>73</v>
      </c>
      <c r="AY222" s="11" t="s">
        <v>120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1" t="s">
        <v>81</v>
      </c>
      <c r="BK222" s="203">
        <f>ROUND(I222*H222,2)</f>
        <v>0</v>
      </c>
      <c r="BL222" s="11" t="s">
        <v>119</v>
      </c>
      <c r="BM222" s="202" t="s">
        <v>393</v>
      </c>
    </row>
    <row r="223" s="2" customFormat="1">
      <c r="A223" s="32"/>
      <c r="B223" s="33"/>
      <c r="C223" s="34"/>
      <c r="D223" s="204" t="s">
        <v>122</v>
      </c>
      <c r="E223" s="34"/>
      <c r="F223" s="205" t="s">
        <v>394</v>
      </c>
      <c r="G223" s="34"/>
      <c r="H223" s="34"/>
      <c r="I223" s="140"/>
      <c r="J223" s="34"/>
      <c r="K223" s="34"/>
      <c r="L223" s="38"/>
      <c r="M223" s="206"/>
      <c r="N223" s="207"/>
      <c r="O223" s="78"/>
      <c r="P223" s="78"/>
      <c r="Q223" s="78"/>
      <c r="R223" s="78"/>
      <c r="S223" s="78"/>
      <c r="T223" s="7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1" t="s">
        <v>122</v>
      </c>
      <c r="AU223" s="11" t="s">
        <v>73</v>
      </c>
    </row>
    <row r="224" s="2" customFormat="1" ht="21.75" customHeight="1">
      <c r="A224" s="32"/>
      <c r="B224" s="33"/>
      <c r="C224" s="191" t="s">
        <v>395</v>
      </c>
      <c r="D224" s="191" t="s">
        <v>114</v>
      </c>
      <c r="E224" s="192" t="s">
        <v>396</v>
      </c>
      <c r="F224" s="193" t="s">
        <v>397</v>
      </c>
      <c r="G224" s="194" t="s">
        <v>177</v>
      </c>
      <c r="H224" s="195">
        <v>200</v>
      </c>
      <c r="I224" s="196"/>
      <c r="J224" s="197">
        <f>ROUND(I224*H224,2)</f>
        <v>0</v>
      </c>
      <c r="K224" s="193" t="s">
        <v>118</v>
      </c>
      <c r="L224" s="38"/>
      <c r="M224" s="198" t="s">
        <v>19</v>
      </c>
      <c r="N224" s="199" t="s">
        <v>44</v>
      </c>
      <c r="O224" s="78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02" t="s">
        <v>119</v>
      </c>
      <c r="AT224" s="202" t="s">
        <v>114</v>
      </c>
      <c r="AU224" s="202" t="s">
        <v>73</v>
      </c>
      <c r="AY224" s="11" t="s">
        <v>120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1" t="s">
        <v>81</v>
      </c>
      <c r="BK224" s="203">
        <f>ROUND(I224*H224,2)</f>
        <v>0</v>
      </c>
      <c r="BL224" s="11" t="s">
        <v>119</v>
      </c>
      <c r="BM224" s="202" t="s">
        <v>398</v>
      </c>
    </row>
    <row r="225" s="2" customFormat="1">
      <c r="A225" s="32"/>
      <c r="B225" s="33"/>
      <c r="C225" s="34"/>
      <c r="D225" s="204" t="s">
        <v>122</v>
      </c>
      <c r="E225" s="34"/>
      <c r="F225" s="205" t="s">
        <v>399</v>
      </c>
      <c r="G225" s="34"/>
      <c r="H225" s="34"/>
      <c r="I225" s="140"/>
      <c r="J225" s="34"/>
      <c r="K225" s="34"/>
      <c r="L225" s="38"/>
      <c r="M225" s="206"/>
      <c r="N225" s="207"/>
      <c r="O225" s="78"/>
      <c r="P225" s="78"/>
      <c r="Q225" s="78"/>
      <c r="R225" s="78"/>
      <c r="S225" s="78"/>
      <c r="T225" s="7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1" t="s">
        <v>122</v>
      </c>
      <c r="AU225" s="11" t="s">
        <v>73</v>
      </c>
    </row>
    <row r="226" s="2" customFormat="1" ht="21.75" customHeight="1">
      <c r="A226" s="32"/>
      <c r="B226" s="33"/>
      <c r="C226" s="191" t="s">
        <v>400</v>
      </c>
      <c r="D226" s="191" t="s">
        <v>114</v>
      </c>
      <c r="E226" s="192" t="s">
        <v>401</v>
      </c>
      <c r="F226" s="193" t="s">
        <v>402</v>
      </c>
      <c r="G226" s="194" t="s">
        <v>126</v>
      </c>
      <c r="H226" s="195">
        <v>1000</v>
      </c>
      <c r="I226" s="196"/>
      <c r="J226" s="197">
        <f>ROUND(I226*H226,2)</f>
        <v>0</v>
      </c>
      <c r="K226" s="193" t="s">
        <v>118</v>
      </c>
      <c r="L226" s="38"/>
      <c r="M226" s="198" t="s">
        <v>19</v>
      </c>
      <c r="N226" s="199" t="s">
        <v>44</v>
      </c>
      <c r="O226" s="78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02" t="s">
        <v>119</v>
      </c>
      <c r="AT226" s="202" t="s">
        <v>114</v>
      </c>
      <c r="AU226" s="202" t="s">
        <v>73</v>
      </c>
      <c r="AY226" s="11" t="s">
        <v>120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1" t="s">
        <v>81</v>
      </c>
      <c r="BK226" s="203">
        <f>ROUND(I226*H226,2)</f>
        <v>0</v>
      </c>
      <c r="BL226" s="11" t="s">
        <v>119</v>
      </c>
      <c r="BM226" s="202" t="s">
        <v>403</v>
      </c>
    </row>
    <row r="227" s="2" customFormat="1">
      <c r="A227" s="32"/>
      <c r="B227" s="33"/>
      <c r="C227" s="34"/>
      <c r="D227" s="204" t="s">
        <v>122</v>
      </c>
      <c r="E227" s="34"/>
      <c r="F227" s="205" t="s">
        <v>404</v>
      </c>
      <c r="G227" s="34"/>
      <c r="H227" s="34"/>
      <c r="I227" s="140"/>
      <c r="J227" s="34"/>
      <c r="K227" s="34"/>
      <c r="L227" s="38"/>
      <c r="M227" s="206"/>
      <c r="N227" s="207"/>
      <c r="O227" s="78"/>
      <c r="P227" s="78"/>
      <c r="Q227" s="78"/>
      <c r="R227" s="78"/>
      <c r="S227" s="78"/>
      <c r="T227" s="7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1" t="s">
        <v>122</v>
      </c>
      <c r="AU227" s="11" t="s">
        <v>73</v>
      </c>
    </row>
    <row r="228" s="2" customFormat="1" ht="21.75" customHeight="1">
      <c r="A228" s="32"/>
      <c r="B228" s="33"/>
      <c r="C228" s="191" t="s">
        <v>405</v>
      </c>
      <c r="D228" s="191" t="s">
        <v>114</v>
      </c>
      <c r="E228" s="192" t="s">
        <v>406</v>
      </c>
      <c r="F228" s="193" t="s">
        <v>407</v>
      </c>
      <c r="G228" s="194" t="s">
        <v>126</v>
      </c>
      <c r="H228" s="195">
        <v>1000</v>
      </c>
      <c r="I228" s="196"/>
      <c r="J228" s="197">
        <f>ROUND(I228*H228,2)</f>
        <v>0</v>
      </c>
      <c r="K228" s="193" t="s">
        <v>118</v>
      </c>
      <c r="L228" s="38"/>
      <c r="M228" s="198" t="s">
        <v>19</v>
      </c>
      <c r="N228" s="199" t="s">
        <v>44</v>
      </c>
      <c r="O228" s="78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02" t="s">
        <v>119</v>
      </c>
      <c r="AT228" s="202" t="s">
        <v>114</v>
      </c>
      <c r="AU228" s="202" t="s">
        <v>73</v>
      </c>
      <c r="AY228" s="11" t="s">
        <v>120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1" t="s">
        <v>81</v>
      </c>
      <c r="BK228" s="203">
        <f>ROUND(I228*H228,2)</f>
        <v>0</v>
      </c>
      <c r="BL228" s="11" t="s">
        <v>119</v>
      </c>
      <c r="BM228" s="202" t="s">
        <v>408</v>
      </c>
    </row>
    <row r="229" s="2" customFormat="1">
      <c r="A229" s="32"/>
      <c r="B229" s="33"/>
      <c r="C229" s="34"/>
      <c r="D229" s="204" t="s">
        <v>122</v>
      </c>
      <c r="E229" s="34"/>
      <c r="F229" s="205" t="s">
        <v>409</v>
      </c>
      <c r="G229" s="34"/>
      <c r="H229" s="34"/>
      <c r="I229" s="140"/>
      <c r="J229" s="34"/>
      <c r="K229" s="34"/>
      <c r="L229" s="38"/>
      <c r="M229" s="206"/>
      <c r="N229" s="207"/>
      <c r="O229" s="78"/>
      <c r="P229" s="78"/>
      <c r="Q229" s="78"/>
      <c r="R229" s="78"/>
      <c r="S229" s="78"/>
      <c r="T229" s="7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1" t="s">
        <v>122</v>
      </c>
      <c r="AU229" s="11" t="s">
        <v>73</v>
      </c>
    </row>
    <row r="230" s="2" customFormat="1" ht="21.75" customHeight="1">
      <c r="A230" s="32"/>
      <c r="B230" s="33"/>
      <c r="C230" s="191" t="s">
        <v>410</v>
      </c>
      <c r="D230" s="191" t="s">
        <v>114</v>
      </c>
      <c r="E230" s="192" t="s">
        <v>411</v>
      </c>
      <c r="F230" s="193" t="s">
        <v>412</v>
      </c>
      <c r="G230" s="194" t="s">
        <v>126</v>
      </c>
      <c r="H230" s="195">
        <v>500</v>
      </c>
      <c r="I230" s="196"/>
      <c r="J230" s="197">
        <f>ROUND(I230*H230,2)</f>
        <v>0</v>
      </c>
      <c r="K230" s="193" t="s">
        <v>118</v>
      </c>
      <c r="L230" s="38"/>
      <c r="M230" s="198" t="s">
        <v>19</v>
      </c>
      <c r="N230" s="199" t="s">
        <v>44</v>
      </c>
      <c r="O230" s="78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02" t="s">
        <v>119</v>
      </c>
      <c r="AT230" s="202" t="s">
        <v>114</v>
      </c>
      <c r="AU230" s="202" t="s">
        <v>73</v>
      </c>
      <c r="AY230" s="11" t="s">
        <v>120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1" t="s">
        <v>81</v>
      </c>
      <c r="BK230" s="203">
        <f>ROUND(I230*H230,2)</f>
        <v>0</v>
      </c>
      <c r="BL230" s="11" t="s">
        <v>119</v>
      </c>
      <c r="BM230" s="202" t="s">
        <v>413</v>
      </c>
    </row>
    <row r="231" s="2" customFormat="1">
      <c r="A231" s="32"/>
      <c r="B231" s="33"/>
      <c r="C231" s="34"/>
      <c r="D231" s="204" t="s">
        <v>122</v>
      </c>
      <c r="E231" s="34"/>
      <c r="F231" s="205" t="s">
        <v>414</v>
      </c>
      <c r="G231" s="34"/>
      <c r="H231" s="34"/>
      <c r="I231" s="140"/>
      <c r="J231" s="34"/>
      <c r="K231" s="34"/>
      <c r="L231" s="38"/>
      <c r="M231" s="206"/>
      <c r="N231" s="207"/>
      <c r="O231" s="78"/>
      <c r="P231" s="78"/>
      <c r="Q231" s="78"/>
      <c r="R231" s="78"/>
      <c r="S231" s="78"/>
      <c r="T231" s="7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1" t="s">
        <v>122</v>
      </c>
      <c r="AU231" s="11" t="s">
        <v>73</v>
      </c>
    </row>
    <row r="232" s="2" customFormat="1" ht="21.75" customHeight="1">
      <c r="A232" s="32"/>
      <c r="B232" s="33"/>
      <c r="C232" s="191" t="s">
        <v>415</v>
      </c>
      <c r="D232" s="191" t="s">
        <v>114</v>
      </c>
      <c r="E232" s="192" t="s">
        <v>416</v>
      </c>
      <c r="F232" s="193" t="s">
        <v>417</v>
      </c>
      <c r="G232" s="194" t="s">
        <v>177</v>
      </c>
      <c r="H232" s="195">
        <v>5</v>
      </c>
      <c r="I232" s="196"/>
      <c r="J232" s="197">
        <f>ROUND(I232*H232,2)</f>
        <v>0</v>
      </c>
      <c r="K232" s="193" t="s">
        <v>118</v>
      </c>
      <c r="L232" s="38"/>
      <c r="M232" s="198" t="s">
        <v>19</v>
      </c>
      <c r="N232" s="199" t="s">
        <v>44</v>
      </c>
      <c r="O232" s="78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02" t="s">
        <v>119</v>
      </c>
      <c r="AT232" s="202" t="s">
        <v>114</v>
      </c>
      <c r="AU232" s="202" t="s">
        <v>73</v>
      </c>
      <c r="AY232" s="11" t="s">
        <v>120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1" t="s">
        <v>81</v>
      </c>
      <c r="BK232" s="203">
        <f>ROUND(I232*H232,2)</f>
        <v>0</v>
      </c>
      <c r="BL232" s="11" t="s">
        <v>119</v>
      </c>
      <c r="BM232" s="202" t="s">
        <v>418</v>
      </c>
    </row>
    <row r="233" s="2" customFormat="1">
      <c r="A233" s="32"/>
      <c r="B233" s="33"/>
      <c r="C233" s="34"/>
      <c r="D233" s="204" t="s">
        <v>122</v>
      </c>
      <c r="E233" s="34"/>
      <c r="F233" s="205" t="s">
        <v>419</v>
      </c>
      <c r="G233" s="34"/>
      <c r="H233" s="34"/>
      <c r="I233" s="140"/>
      <c r="J233" s="34"/>
      <c r="K233" s="34"/>
      <c r="L233" s="38"/>
      <c r="M233" s="206"/>
      <c r="N233" s="207"/>
      <c r="O233" s="78"/>
      <c r="P233" s="78"/>
      <c r="Q233" s="78"/>
      <c r="R233" s="78"/>
      <c r="S233" s="78"/>
      <c r="T233" s="7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1" t="s">
        <v>122</v>
      </c>
      <c r="AU233" s="11" t="s">
        <v>73</v>
      </c>
    </row>
    <row r="234" s="2" customFormat="1" ht="21.75" customHeight="1">
      <c r="A234" s="32"/>
      <c r="B234" s="33"/>
      <c r="C234" s="191" t="s">
        <v>420</v>
      </c>
      <c r="D234" s="191" t="s">
        <v>114</v>
      </c>
      <c r="E234" s="192" t="s">
        <v>421</v>
      </c>
      <c r="F234" s="193" t="s">
        <v>422</v>
      </c>
      <c r="G234" s="194" t="s">
        <v>177</v>
      </c>
      <c r="H234" s="195">
        <v>5</v>
      </c>
      <c r="I234" s="196"/>
      <c r="J234" s="197">
        <f>ROUND(I234*H234,2)</f>
        <v>0</v>
      </c>
      <c r="K234" s="193" t="s">
        <v>118</v>
      </c>
      <c r="L234" s="38"/>
      <c r="M234" s="198" t="s">
        <v>19</v>
      </c>
      <c r="N234" s="199" t="s">
        <v>44</v>
      </c>
      <c r="O234" s="78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02" t="s">
        <v>119</v>
      </c>
      <c r="AT234" s="202" t="s">
        <v>114</v>
      </c>
      <c r="AU234" s="202" t="s">
        <v>73</v>
      </c>
      <c r="AY234" s="11" t="s">
        <v>120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1" t="s">
        <v>81</v>
      </c>
      <c r="BK234" s="203">
        <f>ROUND(I234*H234,2)</f>
        <v>0</v>
      </c>
      <c r="BL234" s="11" t="s">
        <v>119</v>
      </c>
      <c r="BM234" s="202" t="s">
        <v>423</v>
      </c>
    </row>
    <row r="235" s="2" customFormat="1">
      <c r="A235" s="32"/>
      <c r="B235" s="33"/>
      <c r="C235" s="34"/>
      <c r="D235" s="204" t="s">
        <v>122</v>
      </c>
      <c r="E235" s="34"/>
      <c r="F235" s="205" t="s">
        <v>424</v>
      </c>
      <c r="G235" s="34"/>
      <c r="H235" s="34"/>
      <c r="I235" s="140"/>
      <c r="J235" s="34"/>
      <c r="K235" s="34"/>
      <c r="L235" s="38"/>
      <c r="M235" s="206"/>
      <c r="N235" s="207"/>
      <c r="O235" s="78"/>
      <c r="P235" s="78"/>
      <c r="Q235" s="78"/>
      <c r="R235" s="78"/>
      <c r="S235" s="78"/>
      <c r="T235" s="7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1" t="s">
        <v>122</v>
      </c>
      <c r="AU235" s="11" t="s">
        <v>73</v>
      </c>
    </row>
    <row r="236" s="2" customFormat="1" ht="21.75" customHeight="1">
      <c r="A236" s="32"/>
      <c r="B236" s="33"/>
      <c r="C236" s="191" t="s">
        <v>425</v>
      </c>
      <c r="D236" s="191" t="s">
        <v>114</v>
      </c>
      <c r="E236" s="192" t="s">
        <v>426</v>
      </c>
      <c r="F236" s="193" t="s">
        <v>427</v>
      </c>
      <c r="G236" s="194" t="s">
        <v>177</v>
      </c>
      <c r="H236" s="195">
        <v>10</v>
      </c>
      <c r="I236" s="196"/>
      <c r="J236" s="197">
        <f>ROUND(I236*H236,2)</f>
        <v>0</v>
      </c>
      <c r="K236" s="193" t="s">
        <v>118</v>
      </c>
      <c r="L236" s="38"/>
      <c r="M236" s="198" t="s">
        <v>19</v>
      </c>
      <c r="N236" s="199" t="s">
        <v>44</v>
      </c>
      <c r="O236" s="78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02" t="s">
        <v>119</v>
      </c>
      <c r="AT236" s="202" t="s">
        <v>114</v>
      </c>
      <c r="AU236" s="202" t="s">
        <v>73</v>
      </c>
      <c r="AY236" s="11" t="s">
        <v>120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1" t="s">
        <v>81</v>
      </c>
      <c r="BK236" s="203">
        <f>ROUND(I236*H236,2)</f>
        <v>0</v>
      </c>
      <c r="BL236" s="11" t="s">
        <v>119</v>
      </c>
      <c r="BM236" s="202" t="s">
        <v>428</v>
      </c>
    </row>
    <row r="237" s="2" customFormat="1">
      <c r="A237" s="32"/>
      <c r="B237" s="33"/>
      <c r="C237" s="34"/>
      <c r="D237" s="204" t="s">
        <v>122</v>
      </c>
      <c r="E237" s="34"/>
      <c r="F237" s="205" t="s">
        <v>429</v>
      </c>
      <c r="G237" s="34"/>
      <c r="H237" s="34"/>
      <c r="I237" s="140"/>
      <c r="J237" s="34"/>
      <c r="K237" s="34"/>
      <c r="L237" s="38"/>
      <c r="M237" s="206"/>
      <c r="N237" s="207"/>
      <c r="O237" s="78"/>
      <c r="P237" s="78"/>
      <c r="Q237" s="78"/>
      <c r="R237" s="78"/>
      <c r="S237" s="78"/>
      <c r="T237" s="7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1" t="s">
        <v>122</v>
      </c>
      <c r="AU237" s="11" t="s">
        <v>73</v>
      </c>
    </row>
    <row r="238" s="2" customFormat="1" ht="21.75" customHeight="1">
      <c r="A238" s="32"/>
      <c r="B238" s="33"/>
      <c r="C238" s="191" t="s">
        <v>430</v>
      </c>
      <c r="D238" s="191" t="s">
        <v>114</v>
      </c>
      <c r="E238" s="192" t="s">
        <v>431</v>
      </c>
      <c r="F238" s="193" t="s">
        <v>432</v>
      </c>
      <c r="G238" s="194" t="s">
        <v>177</v>
      </c>
      <c r="H238" s="195">
        <v>5</v>
      </c>
      <c r="I238" s="196"/>
      <c r="J238" s="197">
        <f>ROUND(I238*H238,2)</f>
        <v>0</v>
      </c>
      <c r="K238" s="193" t="s">
        <v>118</v>
      </c>
      <c r="L238" s="38"/>
      <c r="M238" s="198" t="s">
        <v>19</v>
      </c>
      <c r="N238" s="199" t="s">
        <v>44</v>
      </c>
      <c r="O238" s="78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02" t="s">
        <v>119</v>
      </c>
      <c r="AT238" s="202" t="s">
        <v>114</v>
      </c>
      <c r="AU238" s="202" t="s">
        <v>73</v>
      </c>
      <c r="AY238" s="11" t="s">
        <v>120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1" t="s">
        <v>81</v>
      </c>
      <c r="BK238" s="203">
        <f>ROUND(I238*H238,2)</f>
        <v>0</v>
      </c>
      <c r="BL238" s="11" t="s">
        <v>119</v>
      </c>
      <c r="BM238" s="202" t="s">
        <v>433</v>
      </c>
    </row>
    <row r="239" s="2" customFormat="1">
      <c r="A239" s="32"/>
      <c r="B239" s="33"/>
      <c r="C239" s="34"/>
      <c r="D239" s="204" t="s">
        <v>122</v>
      </c>
      <c r="E239" s="34"/>
      <c r="F239" s="205" t="s">
        <v>434</v>
      </c>
      <c r="G239" s="34"/>
      <c r="H239" s="34"/>
      <c r="I239" s="140"/>
      <c r="J239" s="34"/>
      <c r="K239" s="34"/>
      <c r="L239" s="38"/>
      <c r="M239" s="206"/>
      <c r="N239" s="207"/>
      <c r="O239" s="78"/>
      <c r="P239" s="78"/>
      <c r="Q239" s="78"/>
      <c r="R239" s="78"/>
      <c r="S239" s="78"/>
      <c r="T239" s="7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1" t="s">
        <v>122</v>
      </c>
      <c r="AU239" s="11" t="s">
        <v>73</v>
      </c>
    </row>
    <row r="240" s="2" customFormat="1" ht="21.75" customHeight="1">
      <c r="A240" s="32"/>
      <c r="B240" s="33"/>
      <c r="C240" s="191" t="s">
        <v>435</v>
      </c>
      <c r="D240" s="191" t="s">
        <v>114</v>
      </c>
      <c r="E240" s="192" t="s">
        <v>436</v>
      </c>
      <c r="F240" s="193" t="s">
        <v>437</v>
      </c>
      <c r="G240" s="194" t="s">
        <v>177</v>
      </c>
      <c r="H240" s="195">
        <v>5</v>
      </c>
      <c r="I240" s="196"/>
      <c r="J240" s="197">
        <f>ROUND(I240*H240,2)</f>
        <v>0</v>
      </c>
      <c r="K240" s="193" t="s">
        <v>118</v>
      </c>
      <c r="L240" s="38"/>
      <c r="M240" s="198" t="s">
        <v>19</v>
      </c>
      <c r="N240" s="199" t="s">
        <v>44</v>
      </c>
      <c r="O240" s="78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02" t="s">
        <v>119</v>
      </c>
      <c r="AT240" s="202" t="s">
        <v>114</v>
      </c>
      <c r="AU240" s="202" t="s">
        <v>73</v>
      </c>
      <c r="AY240" s="11" t="s">
        <v>120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1" t="s">
        <v>81</v>
      </c>
      <c r="BK240" s="203">
        <f>ROUND(I240*H240,2)</f>
        <v>0</v>
      </c>
      <c r="BL240" s="11" t="s">
        <v>119</v>
      </c>
      <c r="BM240" s="202" t="s">
        <v>438</v>
      </c>
    </row>
    <row r="241" s="2" customFormat="1">
      <c r="A241" s="32"/>
      <c r="B241" s="33"/>
      <c r="C241" s="34"/>
      <c r="D241" s="204" t="s">
        <v>122</v>
      </c>
      <c r="E241" s="34"/>
      <c r="F241" s="205" t="s">
        <v>439</v>
      </c>
      <c r="G241" s="34"/>
      <c r="H241" s="34"/>
      <c r="I241" s="140"/>
      <c r="J241" s="34"/>
      <c r="K241" s="34"/>
      <c r="L241" s="38"/>
      <c r="M241" s="206"/>
      <c r="N241" s="207"/>
      <c r="O241" s="78"/>
      <c r="P241" s="78"/>
      <c r="Q241" s="78"/>
      <c r="R241" s="78"/>
      <c r="S241" s="78"/>
      <c r="T241" s="7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1" t="s">
        <v>122</v>
      </c>
      <c r="AU241" s="11" t="s">
        <v>73</v>
      </c>
    </row>
    <row r="242" s="2" customFormat="1" ht="21.75" customHeight="1">
      <c r="A242" s="32"/>
      <c r="B242" s="33"/>
      <c r="C242" s="191" t="s">
        <v>440</v>
      </c>
      <c r="D242" s="191" t="s">
        <v>114</v>
      </c>
      <c r="E242" s="192" t="s">
        <v>441</v>
      </c>
      <c r="F242" s="193" t="s">
        <v>442</v>
      </c>
      <c r="G242" s="194" t="s">
        <v>177</v>
      </c>
      <c r="H242" s="195">
        <v>10</v>
      </c>
      <c r="I242" s="196"/>
      <c r="J242" s="197">
        <f>ROUND(I242*H242,2)</f>
        <v>0</v>
      </c>
      <c r="K242" s="193" t="s">
        <v>118</v>
      </c>
      <c r="L242" s="38"/>
      <c r="M242" s="198" t="s">
        <v>19</v>
      </c>
      <c r="N242" s="199" t="s">
        <v>44</v>
      </c>
      <c r="O242" s="78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02" t="s">
        <v>119</v>
      </c>
      <c r="AT242" s="202" t="s">
        <v>114</v>
      </c>
      <c r="AU242" s="202" t="s">
        <v>73</v>
      </c>
      <c r="AY242" s="11" t="s">
        <v>120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1" t="s">
        <v>81</v>
      </c>
      <c r="BK242" s="203">
        <f>ROUND(I242*H242,2)</f>
        <v>0</v>
      </c>
      <c r="BL242" s="11" t="s">
        <v>119</v>
      </c>
      <c r="BM242" s="202" t="s">
        <v>443</v>
      </c>
    </row>
    <row r="243" s="2" customFormat="1">
      <c r="A243" s="32"/>
      <c r="B243" s="33"/>
      <c r="C243" s="34"/>
      <c r="D243" s="204" t="s">
        <v>122</v>
      </c>
      <c r="E243" s="34"/>
      <c r="F243" s="205" t="s">
        <v>444</v>
      </c>
      <c r="G243" s="34"/>
      <c r="H243" s="34"/>
      <c r="I243" s="140"/>
      <c r="J243" s="34"/>
      <c r="K243" s="34"/>
      <c r="L243" s="38"/>
      <c r="M243" s="206"/>
      <c r="N243" s="207"/>
      <c r="O243" s="78"/>
      <c r="P243" s="78"/>
      <c r="Q243" s="78"/>
      <c r="R243" s="78"/>
      <c r="S243" s="78"/>
      <c r="T243" s="7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1" t="s">
        <v>122</v>
      </c>
      <c r="AU243" s="11" t="s">
        <v>73</v>
      </c>
    </row>
    <row r="244" s="2" customFormat="1" ht="21.75" customHeight="1">
      <c r="A244" s="32"/>
      <c r="B244" s="33"/>
      <c r="C244" s="191" t="s">
        <v>445</v>
      </c>
      <c r="D244" s="191" t="s">
        <v>114</v>
      </c>
      <c r="E244" s="192" t="s">
        <v>446</v>
      </c>
      <c r="F244" s="193" t="s">
        <v>447</v>
      </c>
      <c r="G244" s="194" t="s">
        <v>448</v>
      </c>
      <c r="H244" s="195">
        <v>10</v>
      </c>
      <c r="I244" s="196"/>
      <c r="J244" s="197">
        <f>ROUND(I244*H244,2)</f>
        <v>0</v>
      </c>
      <c r="K244" s="193" t="s">
        <v>118</v>
      </c>
      <c r="L244" s="38"/>
      <c r="M244" s="198" t="s">
        <v>19</v>
      </c>
      <c r="N244" s="199" t="s">
        <v>44</v>
      </c>
      <c r="O244" s="78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02" t="s">
        <v>449</v>
      </c>
      <c r="AT244" s="202" t="s">
        <v>114</v>
      </c>
      <c r="AU244" s="202" t="s">
        <v>73</v>
      </c>
      <c r="AY244" s="11" t="s">
        <v>120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1" t="s">
        <v>81</v>
      </c>
      <c r="BK244" s="203">
        <f>ROUND(I244*H244,2)</f>
        <v>0</v>
      </c>
      <c r="BL244" s="11" t="s">
        <v>449</v>
      </c>
      <c r="BM244" s="202" t="s">
        <v>450</v>
      </c>
    </row>
    <row r="245" s="2" customFormat="1">
      <c r="A245" s="32"/>
      <c r="B245" s="33"/>
      <c r="C245" s="34"/>
      <c r="D245" s="204" t="s">
        <v>122</v>
      </c>
      <c r="E245" s="34"/>
      <c r="F245" s="205" t="s">
        <v>451</v>
      </c>
      <c r="G245" s="34"/>
      <c r="H245" s="34"/>
      <c r="I245" s="140"/>
      <c r="J245" s="34"/>
      <c r="K245" s="34"/>
      <c r="L245" s="38"/>
      <c r="M245" s="206"/>
      <c r="N245" s="207"/>
      <c r="O245" s="78"/>
      <c r="P245" s="78"/>
      <c r="Q245" s="78"/>
      <c r="R245" s="78"/>
      <c r="S245" s="78"/>
      <c r="T245" s="7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1" t="s">
        <v>122</v>
      </c>
      <c r="AU245" s="11" t="s">
        <v>73</v>
      </c>
    </row>
    <row r="246" s="2" customFormat="1" ht="21.75" customHeight="1">
      <c r="A246" s="32"/>
      <c r="B246" s="33"/>
      <c r="C246" s="209" t="s">
        <v>452</v>
      </c>
      <c r="D246" s="209" t="s">
        <v>453</v>
      </c>
      <c r="E246" s="210" t="s">
        <v>454</v>
      </c>
      <c r="F246" s="211" t="s">
        <v>455</v>
      </c>
      <c r="G246" s="212" t="s">
        <v>456</v>
      </c>
      <c r="H246" s="213">
        <v>50</v>
      </c>
      <c r="I246" s="214"/>
      <c r="J246" s="215">
        <f>ROUND(I246*H246,2)</f>
        <v>0</v>
      </c>
      <c r="K246" s="211" t="s">
        <v>118</v>
      </c>
      <c r="L246" s="216"/>
      <c r="M246" s="217" t="s">
        <v>19</v>
      </c>
      <c r="N246" s="218" t="s">
        <v>44</v>
      </c>
      <c r="O246" s="78"/>
      <c r="P246" s="200">
        <f>O246*H246</f>
        <v>0</v>
      </c>
      <c r="Q246" s="200">
        <v>0.001</v>
      </c>
      <c r="R246" s="200">
        <f>Q246*H246</f>
        <v>0.050000000000000003</v>
      </c>
      <c r="S246" s="200">
        <v>0</v>
      </c>
      <c r="T246" s="20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202" t="s">
        <v>449</v>
      </c>
      <c r="AT246" s="202" t="s">
        <v>453</v>
      </c>
      <c r="AU246" s="202" t="s">
        <v>73</v>
      </c>
      <c r="AY246" s="11" t="s">
        <v>120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1" t="s">
        <v>81</v>
      </c>
      <c r="BK246" s="203">
        <f>ROUND(I246*H246,2)</f>
        <v>0</v>
      </c>
      <c r="BL246" s="11" t="s">
        <v>449</v>
      </c>
      <c r="BM246" s="202" t="s">
        <v>457</v>
      </c>
    </row>
    <row r="247" s="2" customFormat="1">
      <c r="A247" s="32"/>
      <c r="B247" s="33"/>
      <c r="C247" s="34"/>
      <c r="D247" s="204" t="s">
        <v>122</v>
      </c>
      <c r="E247" s="34"/>
      <c r="F247" s="205" t="s">
        <v>455</v>
      </c>
      <c r="G247" s="34"/>
      <c r="H247" s="34"/>
      <c r="I247" s="140"/>
      <c r="J247" s="34"/>
      <c r="K247" s="34"/>
      <c r="L247" s="38"/>
      <c r="M247" s="206"/>
      <c r="N247" s="207"/>
      <c r="O247" s="78"/>
      <c r="P247" s="78"/>
      <c r="Q247" s="78"/>
      <c r="R247" s="78"/>
      <c r="S247" s="78"/>
      <c r="T247" s="7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1" t="s">
        <v>122</v>
      </c>
      <c r="AU247" s="11" t="s">
        <v>73</v>
      </c>
    </row>
    <row r="248" s="2" customFormat="1" ht="21.75" customHeight="1">
      <c r="A248" s="32"/>
      <c r="B248" s="33"/>
      <c r="C248" s="209" t="s">
        <v>458</v>
      </c>
      <c r="D248" s="209" t="s">
        <v>453</v>
      </c>
      <c r="E248" s="210" t="s">
        <v>459</v>
      </c>
      <c r="F248" s="211" t="s">
        <v>460</v>
      </c>
      <c r="G248" s="212" t="s">
        <v>456</v>
      </c>
      <c r="H248" s="213">
        <v>50</v>
      </c>
      <c r="I248" s="214"/>
      <c r="J248" s="215">
        <f>ROUND(I248*H248,2)</f>
        <v>0</v>
      </c>
      <c r="K248" s="211" t="s">
        <v>118</v>
      </c>
      <c r="L248" s="216"/>
      <c r="M248" s="217" t="s">
        <v>19</v>
      </c>
      <c r="N248" s="218" t="s">
        <v>44</v>
      </c>
      <c r="O248" s="78"/>
      <c r="P248" s="200">
        <f>O248*H248</f>
        <v>0</v>
      </c>
      <c r="Q248" s="200">
        <v>0.001</v>
      </c>
      <c r="R248" s="200">
        <f>Q248*H248</f>
        <v>0.050000000000000003</v>
      </c>
      <c r="S248" s="200">
        <v>0</v>
      </c>
      <c r="T248" s="20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202" t="s">
        <v>449</v>
      </c>
      <c r="AT248" s="202" t="s">
        <v>453</v>
      </c>
      <c r="AU248" s="202" t="s">
        <v>73</v>
      </c>
      <c r="AY248" s="11" t="s">
        <v>120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1" t="s">
        <v>81</v>
      </c>
      <c r="BK248" s="203">
        <f>ROUND(I248*H248,2)</f>
        <v>0</v>
      </c>
      <c r="BL248" s="11" t="s">
        <v>449</v>
      </c>
      <c r="BM248" s="202" t="s">
        <v>461</v>
      </c>
    </row>
    <row r="249" s="2" customFormat="1">
      <c r="A249" s="32"/>
      <c r="B249" s="33"/>
      <c r="C249" s="34"/>
      <c r="D249" s="204" t="s">
        <v>122</v>
      </c>
      <c r="E249" s="34"/>
      <c r="F249" s="205" t="s">
        <v>460</v>
      </c>
      <c r="G249" s="34"/>
      <c r="H249" s="34"/>
      <c r="I249" s="140"/>
      <c r="J249" s="34"/>
      <c r="K249" s="34"/>
      <c r="L249" s="38"/>
      <c r="M249" s="206"/>
      <c r="N249" s="207"/>
      <c r="O249" s="78"/>
      <c r="P249" s="78"/>
      <c r="Q249" s="78"/>
      <c r="R249" s="78"/>
      <c r="S249" s="78"/>
      <c r="T249" s="7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1" t="s">
        <v>122</v>
      </c>
      <c r="AU249" s="11" t="s">
        <v>73</v>
      </c>
    </row>
    <row r="250" s="2" customFormat="1" ht="21.75" customHeight="1">
      <c r="A250" s="32"/>
      <c r="B250" s="33"/>
      <c r="C250" s="209" t="s">
        <v>462</v>
      </c>
      <c r="D250" s="209" t="s">
        <v>453</v>
      </c>
      <c r="E250" s="210" t="s">
        <v>463</v>
      </c>
      <c r="F250" s="211" t="s">
        <v>464</v>
      </c>
      <c r="G250" s="212" t="s">
        <v>177</v>
      </c>
      <c r="H250" s="213">
        <v>5</v>
      </c>
      <c r="I250" s="214"/>
      <c r="J250" s="215">
        <f>ROUND(I250*H250,2)</f>
        <v>0</v>
      </c>
      <c r="K250" s="211" t="s">
        <v>118</v>
      </c>
      <c r="L250" s="216"/>
      <c r="M250" s="217" t="s">
        <v>19</v>
      </c>
      <c r="N250" s="218" t="s">
        <v>44</v>
      </c>
      <c r="O250" s="78"/>
      <c r="P250" s="200">
        <f>O250*H250</f>
        <v>0</v>
      </c>
      <c r="Q250" s="200">
        <v>0.002</v>
      </c>
      <c r="R250" s="200">
        <f>Q250*H250</f>
        <v>0.01</v>
      </c>
      <c r="S250" s="200">
        <v>0</v>
      </c>
      <c r="T250" s="20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202" t="s">
        <v>449</v>
      </c>
      <c r="AT250" s="202" t="s">
        <v>453</v>
      </c>
      <c r="AU250" s="202" t="s">
        <v>73</v>
      </c>
      <c r="AY250" s="11" t="s">
        <v>120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1" t="s">
        <v>81</v>
      </c>
      <c r="BK250" s="203">
        <f>ROUND(I250*H250,2)</f>
        <v>0</v>
      </c>
      <c r="BL250" s="11" t="s">
        <v>449</v>
      </c>
      <c r="BM250" s="202" t="s">
        <v>465</v>
      </c>
    </row>
    <row r="251" s="2" customFormat="1">
      <c r="A251" s="32"/>
      <c r="B251" s="33"/>
      <c r="C251" s="34"/>
      <c r="D251" s="204" t="s">
        <v>122</v>
      </c>
      <c r="E251" s="34"/>
      <c r="F251" s="205" t="s">
        <v>464</v>
      </c>
      <c r="G251" s="34"/>
      <c r="H251" s="34"/>
      <c r="I251" s="140"/>
      <c r="J251" s="34"/>
      <c r="K251" s="34"/>
      <c r="L251" s="38"/>
      <c r="M251" s="206"/>
      <c r="N251" s="207"/>
      <c r="O251" s="78"/>
      <c r="P251" s="78"/>
      <c r="Q251" s="78"/>
      <c r="R251" s="78"/>
      <c r="S251" s="78"/>
      <c r="T251" s="7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1" t="s">
        <v>122</v>
      </c>
      <c r="AU251" s="11" t="s">
        <v>73</v>
      </c>
    </row>
    <row r="252" s="2" customFormat="1" ht="21.75" customHeight="1">
      <c r="A252" s="32"/>
      <c r="B252" s="33"/>
      <c r="C252" s="209" t="s">
        <v>466</v>
      </c>
      <c r="D252" s="209" t="s">
        <v>453</v>
      </c>
      <c r="E252" s="210" t="s">
        <v>467</v>
      </c>
      <c r="F252" s="211" t="s">
        <v>468</v>
      </c>
      <c r="G252" s="212" t="s">
        <v>177</v>
      </c>
      <c r="H252" s="213">
        <v>5</v>
      </c>
      <c r="I252" s="214"/>
      <c r="J252" s="215">
        <f>ROUND(I252*H252,2)</f>
        <v>0</v>
      </c>
      <c r="K252" s="211" t="s">
        <v>118</v>
      </c>
      <c r="L252" s="216"/>
      <c r="M252" s="217" t="s">
        <v>19</v>
      </c>
      <c r="N252" s="218" t="s">
        <v>44</v>
      </c>
      <c r="O252" s="78"/>
      <c r="P252" s="200">
        <f>O252*H252</f>
        <v>0</v>
      </c>
      <c r="Q252" s="200">
        <v>4.0000000000000003E-05</v>
      </c>
      <c r="R252" s="200">
        <f>Q252*H252</f>
        <v>0.00020000000000000001</v>
      </c>
      <c r="S252" s="200">
        <v>0</v>
      </c>
      <c r="T252" s="20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202" t="s">
        <v>449</v>
      </c>
      <c r="AT252" s="202" t="s">
        <v>453</v>
      </c>
      <c r="AU252" s="202" t="s">
        <v>73</v>
      </c>
      <c r="AY252" s="11" t="s">
        <v>120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1" t="s">
        <v>81</v>
      </c>
      <c r="BK252" s="203">
        <f>ROUND(I252*H252,2)</f>
        <v>0</v>
      </c>
      <c r="BL252" s="11" t="s">
        <v>449</v>
      </c>
      <c r="BM252" s="202" t="s">
        <v>469</v>
      </c>
    </row>
    <row r="253" s="2" customFormat="1">
      <c r="A253" s="32"/>
      <c r="B253" s="33"/>
      <c r="C253" s="34"/>
      <c r="D253" s="204" t="s">
        <v>122</v>
      </c>
      <c r="E253" s="34"/>
      <c r="F253" s="205" t="s">
        <v>468</v>
      </c>
      <c r="G253" s="34"/>
      <c r="H253" s="34"/>
      <c r="I253" s="140"/>
      <c r="J253" s="34"/>
      <c r="K253" s="34"/>
      <c r="L253" s="38"/>
      <c r="M253" s="206"/>
      <c r="N253" s="207"/>
      <c r="O253" s="78"/>
      <c r="P253" s="78"/>
      <c r="Q253" s="78"/>
      <c r="R253" s="78"/>
      <c r="S253" s="78"/>
      <c r="T253" s="7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1" t="s">
        <v>122</v>
      </c>
      <c r="AU253" s="11" t="s">
        <v>73</v>
      </c>
    </row>
    <row r="254" s="2" customFormat="1" ht="21.75" customHeight="1">
      <c r="A254" s="32"/>
      <c r="B254" s="33"/>
      <c r="C254" s="209" t="s">
        <v>470</v>
      </c>
      <c r="D254" s="209" t="s">
        <v>453</v>
      </c>
      <c r="E254" s="210" t="s">
        <v>471</v>
      </c>
      <c r="F254" s="211" t="s">
        <v>472</v>
      </c>
      <c r="G254" s="212" t="s">
        <v>177</v>
      </c>
      <c r="H254" s="213">
        <v>5</v>
      </c>
      <c r="I254" s="214"/>
      <c r="J254" s="215">
        <f>ROUND(I254*H254,2)</f>
        <v>0</v>
      </c>
      <c r="K254" s="211" t="s">
        <v>118</v>
      </c>
      <c r="L254" s="216"/>
      <c r="M254" s="217" t="s">
        <v>19</v>
      </c>
      <c r="N254" s="218" t="s">
        <v>44</v>
      </c>
      <c r="O254" s="78"/>
      <c r="P254" s="200">
        <f>O254*H254</f>
        <v>0</v>
      </c>
      <c r="Q254" s="200">
        <v>0.0035000000000000001</v>
      </c>
      <c r="R254" s="200">
        <f>Q254*H254</f>
        <v>0.017500000000000002</v>
      </c>
      <c r="S254" s="200">
        <v>0</v>
      </c>
      <c r="T254" s="20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202" t="s">
        <v>449</v>
      </c>
      <c r="AT254" s="202" t="s">
        <v>453</v>
      </c>
      <c r="AU254" s="202" t="s">
        <v>73</v>
      </c>
      <c r="AY254" s="11" t="s">
        <v>120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1" t="s">
        <v>81</v>
      </c>
      <c r="BK254" s="203">
        <f>ROUND(I254*H254,2)</f>
        <v>0</v>
      </c>
      <c r="BL254" s="11" t="s">
        <v>449</v>
      </c>
      <c r="BM254" s="202" t="s">
        <v>473</v>
      </c>
    </row>
    <row r="255" s="2" customFormat="1">
      <c r="A255" s="32"/>
      <c r="B255" s="33"/>
      <c r="C255" s="34"/>
      <c r="D255" s="204" t="s">
        <v>122</v>
      </c>
      <c r="E255" s="34"/>
      <c r="F255" s="205" t="s">
        <v>472</v>
      </c>
      <c r="G255" s="34"/>
      <c r="H255" s="34"/>
      <c r="I255" s="140"/>
      <c r="J255" s="34"/>
      <c r="K255" s="34"/>
      <c r="L255" s="38"/>
      <c r="M255" s="219"/>
      <c r="N255" s="220"/>
      <c r="O255" s="221"/>
      <c r="P255" s="221"/>
      <c r="Q255" s="221"/>
      <c r="R255" s="221"/>
      <c r="S255" s="221"/>
      <c r="T255" s="22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1" t="s">
        <v>122</v>
      </c>
      <c r="AU255" s="11" t="s">
        <v>73</v>
      </c>
    </row>
    <row r="256" s="2" customFormat="1" ht="6.96" customHeight="1">
      <c r="A256" s="32"/>
      <c r="B256" s="53"/>
      <c r="C256" s="54"/>
      <c r="D256" s="54"/>
      <c r="E256" s="54"/>
      <c r="F256" s="54"/>
      <c r="G256" s="54"/>
      <c r="H256" s="54"/>
      <c r="I256" s="169"/>
      <c r="J256" s="54"/>
      <c r="K256" s="54"/>
      <c r="L256" s="38"/>
      <c r="M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</row>
  </sheetData>
  <sheetProtection sheet="1" autoFilter="0" formatColumns="0" formatRows="0" objects="1" scenarios="1" spinCount="100000" saltValue="B4ZNLQqA7AYG/fgWdboTmE9e0BWlU0E8dzmYRUYcigG7I0bVMM8genWfR1JEyak6rRagSNWoD5D/UbdT8K972A==" hashValue="jvqcDYhMT3I5r2p89xVMWot5Uf4VQv/CPWCFRgMUP1n/fPjO/x3IOIBw0J8t5+ldReLIviaD62LX+rjBUESBvQ==" algorithmName="SHA-512" password="CC35"/>
  <autoFilter ref="C78:K25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90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4"/>
      <c r="AT3" s="11" t="s">
        <v>83</v>
      </c>
    </row>
    <row r="4" hidden="1" s="1" customFormat="1" ht="24.96" customHeight="1">
      <c r="B4" s="14"/>
      <c r="D4" s="136" t="s">
        <v>94</v>
      </c>
      <c r="I4" s="132"/>
      <c r="L4" s="14"/>
      <c r="M4" s="137" t="s">
        <v>10</v>
      </c>
      <c r="AT4" s="11" t="s">
        <v>4</v>
      </c>
    </row>
    <row r="5" hidden="1" s="1" customFormat="1" ht="6.96" customHeight="1">
      <c r="B5" s="14"/>
      <c r="I5" s="132"/>
      <c r="L5" s="14"/>
    </row>
    <row r="6" hidden="1" s="1" customFormat="1" ht="12" customHeight="1">
      <c r="B6" s="14"/>
      <c r="D6" s="138" t="s">
        <v>16</v>
      </c>
      <c r="I6" s="132"/>
      <c r="L6" s="14"/>
    </row>
    <row r="7" hidden="1" s="1" customFormat="1" ht="16.5" customHeight="1">
      <c r="B7" s="14"/>
      <c r="E7" s="139" t="str">
        <f>'Rekapitulace zakázky'!K6</f>
        <v>Údržba vyšší zeleně v obvodu OŘ Ústí n.L. - OBLAST Č. 3</v>
      </c>
      <c r="F7" s="138"/>
      <c r="G7" s="138"/>
      <c r="H7" s="138"/>
      <c r="I7" s="132"/>
      <c r="L7" s="14"/>
    </row>
    <row r="8" hidden="1" s="1" customFormat="1" ht="12" customHeight="1">
      <c r="B8" s="14"/>
      <c r="D8" s="138" t="s">
        <v>95</v>
      </c>
      <c r="I8" s="132"/>
      <c r="L8" s="14"/>
    </row>
    <row r="9" hidden="1" s="2" customFormat="1" ht="16.5" customHeight="1">
      <c r="A9" s="32"/>
      <c r="B9" s="38"/>
      <c r="C9" s="32"/>
      <c r="D9" s="32"/>
      <c r="E9" s="139" t="s">
        <v>474</v>
      </c>
      <c r="F9" s="32"/>
      <c r="G9" s="32"/>
      <c r="H9" s="32"/>
      <c r="I9" s="140"/>
      <c r="J9" s="32"/>
      <c r="K9" s="32"/>
      <c r="L9" s="14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 ht="12" customHeight="1">
      <c r="A10" s="32"/>
      <c r="B10" s="38"/>
      <c r="C10" s="32"/>
      <c r="D10" s="138" t="s">
        <v>475</v>
      </c>
      <c r="E10" s="32"/>
      <c r="F10" s="32"/>
      <c r="G10" s="32"/>
      <c r="H10" s="32"/>
      <c r="I10" s="140"/>
      <c r="J10" s="32"/>
      <c r="K10" s="32"/>
      <c r="L10" s="14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6.5" customHeight="1">
      <c r="A11" s="32"/>
      <c r="B11" s="38"/>
      <c r="C11" s="32"/>
      <c r="D11" s="32"/>
      <c r="E11" s="142" t="s">
        <v>476</v>
      </c>
      <c r="F11" s="32"/>
      <c r="G11" s="32"/>
      <c r="H11" s="32"/>
      <c r="I11" s="140"/>
      <c r="J11" s="32"/>
      <c r="K11" s="32"/>
      <c r="L11" s="14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>
      <c r="A12" s="32"/>
      <c r="B12" s="38"/>
      <c r="C12" s="32"/>
      <c r="D12" s="32"/>
      <c r="E12" s="32"/>
      <c r="F12" s="32"/>
      <c r="G12" s="32"/>
      <c r="H12" s="32"/>
      <c r="I12" s="140"/>
      <c r="J12" s="32"/>
      <c r="K12" s="32"/>
      <c r="L12" s="14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2" customHeight="1">
      <c r="A13" s="32"/>
      <c r="B13" s="38"/>
      <c r="C13" s="32"/>
      <c r="D13" s="138" t="s">
        <v>18</v>
      </c>
      <c r="E13" s="32"/>
      <c r="F13" s="127" t="s">
        <v>19</v>
      </c>
      <c r="G13" s="32"/>
      <c r="H13" s="32"/>
      <c r="I13" s="143" t="s">
        <v>20</v>
      </c>
      <c r="J13" s="127" t="s">
        <v>19</v>
      </c>
      <c r="K13" s="32"/>
      <c r="L13" s="14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8" t="s">
        <v>21</v>
      </c>
      <c r="E14" s="32"/>
      <c r="F14" s="127" t="s">
        <v>22</v>
      </c>
      <c r="G14" s="32"/>
      <c r="H14" s="32"/>
      <c r="I14" s="143" t="s">
        <v>23</v>
      </c>
      <c r="J14" s="144" t="str">
        <f>'Rekapitulace zakázky'!AN8</f>
        <v>2. 12. 2019</v>
      </c>
      <c r="K14" s="32"/>
      <c r="L14" s="14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140"/>
      <c r="J15" s="32"/>
      <c r="K15" s="32"/>
      <c r="L15" s="14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12" customHeight="1">
      <c r="A16" s="32"/>
      <c r="B16" s="38"/>
      <c r="C16" s="32"/>
      <c r="D16" s="138" t="s">
        <v>25</v>
      </c>
      <c r="E16" s="32"/>
      <c r="F16" s="32"/>
      <c r="G16" s="32"/>
      <c r="H16" s="32"/>
      <c r="I16" s="143" t="s">
        <v>26</v>
      </c>
      <c r="J16" s="127" t="s">
        <v>27</v>
      </c>
      <c r="K16" s="32"/>
      <c r="L16" s="14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8" customHeight="1">
      <c r="A17" s="32"/>
      <c r="B17" s="38"/>
      <c r="C17" s="32"/>
      <c r="D17" s="32"/>
      <c r="E17" s="127" t="s">
        <v>28</v>
      </c>
      <c r="F17" s="32"/>
      <c r="G17" s="32"/>
      <c r="H17" s="32"/>
      <c r="I17" s="143" t="s">
        <v>29</v>
      </c>
      <c r="J17" s="127" t="s">
        <v>30</v>
      </c>
      <c r="K17" s="32"/>
      <c r="L17" s="14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140"/>
      <c r="J18" s="32"/>
      <c r="K18" s="32"/>
      <c r="L18" s="14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12" customHeight="1">
      <c r="A19" s="32"/>
      <c r="B19" s="38"/>
      <c r="C19" s="32"/>
      <c r="D19" s="138" t="s">
        <v>31</v>
      </c>
      <c r="E19" s="32"/>
      <c r="F19" s="32"/>
      <c r="G19" s="32"/>
      <c r="H19" s="32"/>
      <c r="I19" s="143" t="s">
        <v>26</v>
      </c>
      <c r="J19" s="27" t="str">
        <f>'Rekapitulace zakázky'!AN13</f>
        <v>Vyplň údaj</v>
      </c>
      <c r="K19" s="32"/>
      <c r="L19" s="14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8" customHeight="1">
      <c r="A20" s="32"/>
      <c r="B20" s="38"/>
      <c r="C20" s="32"/>
      <c r="D20" s="32"/>
      <c r="E20" s="27" t="str">
        <f>'Rekapitulace zakázky'!E14</f>
        <v>Vyplň údaj</v>
      </c>
      <c r="F20" s="127"/>
      <c r="G20" s="127"/>
      <c r="H20" s="127"/>
      <c r="I20" s="143" t="s">
        <v>29</v>
      </c>
      <c r="J20" s="27" t="str">
        <f>'Rekapitulace zakázky'!AN14</f>
        <v>Vyplň údaj</v>
      </c>
      <c r="K20" s="32"/>
      <c r="L20" s="14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140"/>
      <c r="J21" s="32"/>
      <c r="K21" s="32"/>
      <c r="L21" s="14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12" customHeight="1">
      <c r="A22" s="32"/>
      <c r="B22" s="38"/>
      <c r="C22" s="32"/>
      <c r="D22" s="138" t="s">
        <v>33</v>
      </c>
      <c r="E22" s="32"/>
      <c r="F22" s="32"/>
      <c r="G22" s="32"/>
      <c r="H22" s="32"/>
      <c r="I22" s="143" t="s">
        <v>26</v>
      </c>
      <c r="J22" s="127" t="s">
        <v>19</v>
      </c>
      <c r="K22" s="32"/>
      <c r="L22" s="14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8" customHeight="1">
      <c r="A23" s="32"/>
      <c r="B23" s="38"/>
      <c r="C23" s="32"/>
      <c r="D23" s="32"/>
      <c r="E23" s="127" t="s">
        <v>34</v>
      </c>
      <c r="F23" s="32"/>
      <c r="G23" s="32"/>
      <c r="H23" s="32"/>
      <c r="I23" s="143" t="s">
        <v>29</v>
      </c>
      <c r="J23" s="127" t="s">
        <v>19</v>
      </c>
      <c r="K23" s="32"/>
      <c r="L23" s="14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140"/>
      <c r="J24" s="32"/>
      <c r="K24" s="32"/>
      <c r="L24" s="14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12" customHeight="1">
      <c r="A25" s="32"/>
      <c r="B25" s="38"/>
      <c r="C25" s="32"/>
      <c r="D25" s="138" t="s">
        <v>36</v>
      </c>
      <c r="E25" s="32"/>
      <c r="F25" s="32"/>
      <c r="G25" s="32"/>
      <c r="H25" s="32"/>
      <c r="I25" s="143" t="s">
        <v>26</v>
      </c>
      <c r="J25" s="127" t="str">
        <f>IF('Rekapitulace zakázky'!AN19="","",'Rekapitulace zakázky'!AN19)</f>
        <v/>
      </c>
      <c r="K25" s="32"/>
      <c r="L25" s="14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8" customHeight="1">
      <c r="A26" s="32"/>
      <c r="B26" s="38"/>
      <c r="C26" s="32"/>
      <c r="D26" s="32"/>
      <c r="E26" s="127" t="str">
        <f>IF('Rekapitulace zakázky'!E20="","",'Rekapitulace zakázky'!E20)</f>
        <v xml:space="preserve"> </v>
      </c>
      <c r="F26" s="32"/>
      <c r="G26" s="32"/>
      <c r="H26" s="32"/>
      <c r="I26" s="143" t="s">
        <v>29</v>
      </c>
      <c r="J26" s="127" t="str">
        <f>IF('Rekapitulace zakázky'!AN20="","",'Rekapitulace zakázky'!AN20)</f>
        <v/>
      </c>
      <c r="K26" s="32"/>
      <c r="L26" s="14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140"/>
      <c r="J27" s="32"/>
      <c r="K27" s="32"/>
      <c r="L27" s="14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hidden="1" s="2" customFormat="1" ht="12" customHeight="1">
      <c r="A28" s="32"/>
      <c r="B28" s="38"/>
      <c r="C28" s="32"/>
      <c r="D28" s="138" t="s">
        <v>37</v>
      </c>
      <c r="E28" s="32"/>
      <c r="F28" s="32"/>
      <c r="G28" s="32"/>
      <c r="H28" s="32"/>
      <c r="I28" s="140"/>
      <c r="J28" s="32"/>
      <c r="K28" s="32"/>
      <c r="L28" s="14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8" customFormat="1" ht="83.25" customHeight="1">
      <c r="A29" s="145"/>
      <c r="B29" s="146"/>
      <c r="C29" s="145"/>
      <c r="D29" s="145"/>
      <c r="E29" s="147" t="s">
        <v>38</v>
      </c>
      <c r="F29" s="147"/>
      <c r="G29" s="147"/>
      <c r="H29" s="147"/>
      <c r="I29" s="148"/>
      <c r="J29" s="145"/>
      <c r="K29" s="145"/>
      <c r="L29" s="149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hidden="1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140"/>
      <c r="J30" s="32"/>
      <c r="K30" s="32"/>
      <c r="L30" s="14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50"/>
      <c r="E31" s="150"/>
      <c r="F31" s="150"/>
      <c r="G31" s="150"/>
      <c r="H31" s="150"/>
      <c r="I31" s="151"/>
      <c r="J31" s="150"/>
      <c r="K31" s="150"/>
      <c r="L31" s="14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25.44" customHeight="1">
      <c r="A32" s="32"/>
      <c r="B32" s="38"/>
      <c r="C32" s="32"/>
      <c r="D32" s="152" t="s">
        <v>39</v>
      </c>
      <c r="E32" s="32"/>
      <c r="F32" s="32"/>
      <c r="G32" s="32"/>
      <c r="H32" s="32"/>
      <c r="I32" s="140"/>
      <c r="J32" s="153">
        <f>ROUND(J85, 2)</f>
        <v>0</v>
      </c>
      <c r="K32" s="32"/>
      <c r="L32" s="14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6.96" customHeight="1">
      <c r="A33" s="32"/>
      <c r="B33" s="38"/>
      <c r="C33" s="32"/>
      <c r="D33" s="150"/>
      <c r="E33" s="150"/>
      <c r="F33" s="150"/>
      <c r="G33" s="150"/>
      <c r="H33" s="150"/>
      <c r="I33" s="151"/>
      <c r="J33" s="150"/>
      <c r="K33" s="150"/>
      <c r="L33" s="14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32"/>
      <c r="F34" s="154" t="s">
        <v>41</v>
      </c>
      <c r="G34" s="32"/>
      <c r="H34" s="32"/>
      <c r="I34" s="155" t="s">
        <v>40</v>
      </c>
      <c r="J34" s="154" t="s">
        <v>42</v>
      </c>
      <c r="K34" s="32"/>
      <c r="L34" s="14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156" t="s">
        <v>43</v>
      </c>
      <c r="E35" s="138" t="s">
        <v>44</v>
      </c>
      <c r="F35" s="157">
        <f>ROUND((SUM(BE85:BE94)),  2)</f>
        <v>0</v>
      </c>
      <c r="G35" s="32"/>
      <c r="H35" s="32"/>
      <c r="I35" s="158">
        <v>0.20999999999999999</v>
      </c>
      <c r="J35" s="157">
        <f>ROUND(((SUM(BE85:BE94))*I35),  2)</f>
        <v>0</v>
      </c>
      <c r="K35" s="32"/>
      <c r="L35" s="14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8" t="s">
        <v>45</v>
      </c>
      <c r="F36" s="157">
        <f>ROUND((SUM(BF85:BF94)),  2)</f>
        <v>0</v>
      </c>
      <c r="G36" s="32"/>
      <c r="H36" s="32"/>
      <c r="I36" s="158">
        <v>0.14999999999999999</v>
      </c>
      <c r="J36" s="157">
        <f>ROUND(((SUM(BF85:BF94))*I36),  2)</f>
        <v>0</v>
      </c>
      <c r="K36" s="32"/>
      <c r="L36" s="14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8" t="s">
        <v>46</v>
      </c>
      <c r="F37" s="157">
        <f>ROUND((SUM(BG85:BG94)),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14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8" t="s">
        <v>47</v>
      </c>
      <c r="F38" s="157">
        <f>ROUND((SUM(BH85:BH94)),  2)</f>
        <v>0</v>
      </c>
      <c r="G38" s="32"/>
      <c r="H38" s="32"/>
      <c r="I38" s="158">
        <v>0.14999999999999999</v>
      </c>
      <c r="J38" s="157">
        <f>0</f>
        <v>0</v>
      </c>
      <c r="K38" s="32"/>
      <c r="L38" s="14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8" t="s">
        <v>48</v>
      </c>
      <c r="F39" s="157">
        <f>ROUND((SUM(BI85:BI94)),  2)</f>
        <v>0</v>
      </c>
      <c r="G39" s="32"/>
      <c r="H39" s="32"/>
      <c r="I39" s="158">
        <v>0</v>
      </c>
      <c r="J39" s="157">
        <f>0</f>
        <v>0</v>
      </c>
      <c r="K39" s="32"/>
      <c r="L39" s="14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140"/>
      <c r="J40" s="32"/>
      <c r="K40" s="32"/>
      <c r="L40" s="14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25.44" customHeight="1">
      <c r="A41" s="32"/>
      <c r="B41" s="38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4"/>
      <c r="J41" s="165">
        <f>SUM(J32:J39)</f>
        <v>0</v>
      </c>
      <c r="K41" s="166"/>
      <c r="L41" s="14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hidden="1" s="2" customFormat="1" ht="14.4" customHeight="1">
      <c r="A42" s="32"/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14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hidden="1"/>
    <row r="44" hidden="1"/>
    <row r="45" hidden="1"/>
    <row r="46" hidden="1" s="2" customFormat="1" ht="6.96" customHeight="1">
      <c r="A46" s="32"/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14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24.96" customHeight="1">
      <c r="A47" s="32"/>
      <c r="B47" s="33"/>
      <c r="C47" s="17" t="s">
        <v>97</v>
      </c>
      <c r="D47" s="34"/>
      <c r="E47" s="34"/>
      <c r="F47" s="34"/>
      <c r="G47" s="34"/>
      <c r="H47" s="34"/>
      <c r="I47" s="140"/>
      <c r="J47" s="34"/>
      <c r="K47" s="34"/>
      <c r="L47" s="14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140"/>
      <c r="J48" s="34"/>
      <c r="K48" s="34"/>
      <c r="L48" s="14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140"/>
      <c r="J49" s="34"/>
      <c r="K49" s="34"/>
      <c r="L49" s="14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173" t="str">
        <f>E7</f>
        <v>Údržba vyšší zeleně v obvodu OŘ Ústí n.L. - OBLAST Č. 3</v>
      </c>
      <c r="F50" s="26"/>
      <c r="G50" s="26"/>
      <c r="H50" s="26"/>
      <c r="I50" s="140"/>
      <c r="J50" s="34"/>
      <c r="K50" s="34"/>
      <c r="L50" s="14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1" customFormat="1" ht="12" customHeight="1">
      <c r="B51" s="15"/>
      <c r="C51" s="26" t="s">
        <v>95</v>
      </c>
      <c r="D51" s="16"/>
      <c r="E51" s="16"/>
      <c r="F51" s="16"/>
      <c r="G51" s="16"/>
      <c r="H51" s="16"/>
      <c r="I51" s="132"/>
      <c r="J51" s="16"/>
      <c r="K51" s="16"/>
      <c r="L51" s="14"/>
    </row>
    <row r="52" hidden="1" s="2" customFormat="1" ht="16.5" customHeight="1">
      <c r="A52" s="32"/>
      <c r="B52" s="33"/>
      <c r="C52" s="34"/>
      <c r="D52" s="34"/>
      <c r="E52" s="173" t="s">
        <v>474</v>
      </c>
      <c r="F52" s="34"/>
      <c r="G52" s="34"/>
      <c r="H52" s="34"/>
      <c r="I52" s="140"/>
      <c r="J52" s="34"/>
      <c r="K52" s="34"/>
      <c r="L52" s="14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12" customHeight="1">
      <c r="A53" s="32"/>
      <c r="B53" s="33"/>
      <c r="C53" s="26" t="s">
        <v>475</v>
      </c>
      <c r="D53" s="34"/>
      <c r="E53" s="34"/>
      <c r="F53" s="34"/>
      <c r="G53" s="34"/>
      <c r="H53" s="34"/>
      <c r="I53" s="140"/>
      <c r="J53" s="34"/>
      <c r="K53" s="34"/>
      <c r="L53" s="14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6.5" customHeight="1">
      <c r="A54" s="32"/>
      <c r="B54" s="33"/>
      <c r="C54" s="34"/>
      <c r="D54" s="34"/>
      <c r="E54" s="63" t="str">
        <f>E11</f>
        <v>A.1.2 - VON - ostatní práce</v>
      </c>
      <c r="F54" s="34"/>
      <c r="G54" s="34"/>
      <c r="H54" s="34"/>
      <c r="I54" s="140"/>
      <c r="J54" s="34"/>
      <c r="K54" s="34"/>
      <c r="L54" s="14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140"/>
      <c r="J55" s="34"/>
      <c r="K55" s="34"/>
      <c r="L55" s="14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2" customHeight="1">
      <c r="A56" s="32"/>
      <c r="B56" s="33"/>
      <c r="C56" s="26" t="s">
        <v>21</v>
      </c>
      <c r="D56" s="34"/>
      <c r="E56" s="34"/>
      <c r="F56" s="21" t="str">
        <f>F14</f>
        <v>obvod Správy tratí Karlovy Vary</v>
      </c>
      <c r="G56" s="34"/>
      <c r="H56" s="34"/>
      <c r="I56" s="143" t="s">
        <v>23</v>
      </c>
      <c r="J56" s="66" t="str">
        <f>IF(J14="","",J14)</f>
        <v>2. 12. 2019</v>
      </c>
      <c r="K56" s="34"/>
      <c r="L56" s="14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140"/>
      <c r="J57" s="34"/>
      <c r="K57" s="34"/>
      <c r="L57" s="14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5.15" customHeight="1">
      <c r="A58" s="32"/>
      <c r="B58" s="33"/>
      <c r="C58" s="26" t="s">
        <v>25</v>
      </c>
      <c r="D58" s="34"/>
      <c r="E58" s="34"/>
      <c r="F58" s="21" t="str">
        <f>E17</f>
        <v>Správa železnic, státní organizace; OŘ ÚNL</v>
      </c>
      <c r="G58" s="34"/>
      <c r="H58" s="34"/>
      <c r="I58" s="143" t="s">
        <v>33</v>
      </c>
      <c r="J58" s="30" t="str">
        <f>E23</f>
        <v xml:space="preserve"> </v>
      </c>
      <c r="K58" s="34"/>
      <c r="L58" s="14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15.15" customHeight="1">
      <c r="A59" s="32"/>
      <c r="B59" s="33"/>
      <c r="C59" s="26" t="s">
        <v>31</v>
      </c>
      <c r="D59" s="34"/>
      <c r="E59" s="34"/>
      <c r="F59" s="21" t="str">
        <f>IF(E20="","",E20)</f>
        <v>Vyplň údaj</v>
      </c>
      <c r="G59" s="34"/>
      <c r="H59" s="34"/>
      <c r="I59" s="143" t="s">
        <v>36</v>
      </c>
      <c r="J59" s="30" t="str">
        <f>E26</f>
        <v xml:space="preserve"> </v>
      </c>
      <c r="K59" s="34"/>
      <c r="L59" s="14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hidden="1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140"/>
      <c r="J60" s="34"/>
      <c r="K60" s="34"/>
      <c r="L60" s="14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29.28" customHeight="1">
      <c r="A61" s="32"/>
      <c r="B61" s="33"/>
      <c r="C61" s="174" t="s">
        <v>98</v>
      </c>
      <c r="D61" s="175"/>
      <c r="E61" s="175"/>
      <c r="F61" s="175"/>
      <c r="G61" s="175"/>
      <c r="H61" s="175"/>
      <c r="I61" s="176"/>
      <c r="J61" s="177" t="s">
        <v>99</v>
      </c>
      <c r="K61" s="175"/>
      <c r="L61" s="14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140"/>
      <c r="J62" s="34"/>
      <c r="K62" s="34"/>
      <c r="L62" s="14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hidden="1" s="2" customFormat="1" ht="22.8" customHeight="1">
      <c r="A63" s="32"/>
      <c r="B63" s="33"/>
      <c r="C63" s="178" t="s">
        <v>71</v>
      </c>
      <c r="D63" s="34"/>
      <c r="E63" s="34"/>
      <c r="F63" s="34"/>
      <c r="G63" s="34"/>
      <c r="H63" s="34"/>
      <c r="I63" s="140"/>
      <c r="J63" s="96">
        <f>J85</f>
        <v>0</v>
      </c>
      <c r="K63" s="34"/>
      <c r="L63" s="14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1" t="s">
        <v>100</v>
      </c>
    </row>
    <row r="64" hidden="1" s="2" customFormat="1" ht="21.84" customHeight="1">
      <c r="A64" s="32"/>
      <c r="B64" s="33"/>
      <c r="C64" s="34"/>
      <c r="D64" s="34"/>
      <c r="E64" s="34"/>
      <c r="F64" s="34"/>
      <c r="G64" s="34"/>
      <c r="H64" s="34"/>
      <c r="I64" s="140"/>
      <c r="J64" s="34"/>
      <c r="K64" s="34"/>
      <c r="L64" s="141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hidden="1" s="2" customFormat="1" ht="6.96" customHeight="1">
      <c r="A65" s="32"/>
      <c r="B65" s="53"/>
      <c r="C65" s="54"/>
      <c r="D65" s="54"/>
      <c r="E65" s="54"/>
      <c r="F65" s="54"/>
      <c r="G65" s="54"/>
      <c r="H65" s="54"/>
      <c r="I65" s="169"/>
      <c r="J65" s="54"/>
      <c r="K65" s="54"/>
      <c r="L65" s="14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/>
    <row r="67" hidden="1"/>
    <row r="68" hidden="1"/>
    <row r="69" s="2" customFormat="1" ht="6.96" customHeight="1">
      <c r="A69" s="32"/>
      <c r="B69" s="55"/>
      <c r="C69" s="56"/>
      <c r="D69" s="56"/>
      <c r="E69" s="56"/>
      <c r="F69" s="56"/>
      <c r="G69" s="56"/>
      <c r="H69" s="56"/>
      <c r="I69" s="172"/>
      <c r="J69" s="56"/>
      <c r="K69" s="56"/>
      <c r="L69" s="14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24.96" customHeight="1">
      <c r="A70" s="32"/>
      <c r="B70" s="33"/>
      <c r="C70" s="17" t="s">
        <v>101</v>
      </c>
      <c r="D70" s="34"/>
      <c r="E70" s="34"/>
      <c r="F70" s="34"/>
      <c r="G70" s="34"/>
      <c r="H70" s="34"/>
      <c r="I70" s="140"/>
      <c r="J70" s="34"/>
      <c r="K70" s="34"/>
      <c r="L70" s="14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6.96" customHeight="1">
      <c r="A71" s="32"/>
      <c r="B71" s="33"/>
      <c r="C71" s="34"/>
      <c r="D71" s="34"/>
      <c r="E71" s="34"/>
      <c r="F71" s="34"/>
      <c r="G71" s="34"/>
      <c r="H71" s="34"/>
      <c r="I71" s="140"/>
      <c r="J71" s="34"/>
      <c r="K71" s="34"/>
      <c r="L71" s="14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12" customHeight="1">
      <c r="A72" s="32"/>
      <c r="B72" s="33"/>
      <c r="C72" s="26" t="s">
        <v>16</v>
      </c>
      <c r="D72" s="34"/>
      <c r="E72" s="34"/>
      <c r="F72" s="34"/>
      <c r="G72" s="34"/>
      <c r="H72" s="34"/>
      <c r="I72" s="140"/>
      <c r="J72" s="34"/>
      <c r="K72" s="34"/>
      <c r="L72" s="14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6.5" customHeight="1">
      <c r="A73" s="32"/>
      <c r="B73" s="33"/>
      <c r="C73" s="34"/>
      <c r="D73" s="34"/>
      <c r="E73" s="173" t="str">
        <f>E7</f>
        <v>Údržba vyšší zeleně v obvodu OŘ Ústí n.L. - OBLAST Č. 3</v>
      </c>
      <c r="F73" s="26"/>
      <c r="G73" s="26"/>
      <c r="H73" s="26"/>
      <c r="I73" s="140"/>
      <c r="J73" s="34"/>
      <c r="K73" s="34"/>
      <c r="L73" s="14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1" customFormat="1" ht="12" customHeight="1">
      <c r="B74" s="15"/>
      <c r="C74" s="26" t="s">
        <v>95</v>
      </c>
      <c r="D74" s="16"/>
      <c r="E74" s="16"/>
      <c r="F74" s="16"/>
      <c r="G74" s="16"/>
      <c r="H74" s="16"/>
      <c r="I74" s="132"/>
      <c r="J74" s="16"/>
      <c r="K74" s="16"/>
      <c r="L74" s="14"/>
    </row>
    <row r="75" s="2" customFormat="1" ht="16.5" customHeight="1">
      <c r="A75" s="32"/>
      <c r="B75" s="33"/>
      <c r="C75" s="34"/>
      <c r="D75" s="34"/>
      <c r="E75" s="173" t="s">
        <v>474</v>
      </c>
      <c r="F75" s="34"/>
      <c r="G75" s="34"/>
      <c r="H75" s="34"/>
      <c r="I75" s="140"/>
      <c r="J75" s="34"/>
      <c r="K75" s="34"/>
      <c r="L75" s="14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2" customHeight="1">
      <c r="A76" s="32"/>
      <c r="B76" s="33"/>
      <c r="C76" s="26" t="s">
        <v>475</v>
      </c>
      <c r="D76" s="34"/>
      <c r="E76" s="34"/>
      <c r="F76" s="34"/>
      <c r="G76" s="34"/>
      <c r="H76" s="34"/>
      <c r="I76" s="140"/>
      <c r="J76" s="34"/>
      <c r="K76" s="34"/>
      <c r="L76" s="14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6.5" customHeight="1">
      <c r="A77" s="32"/>
      <c r="B77" s="33"/>
      <c r="C77" s="34"/>
      <c r="D77" s="34"/>
      <c r="E77" s="63" t="str">
        <f>E11</f>
        <v>A.1.2 - VON - ostatní práce</v>
      </c>
      <c r="F77" s="34"/>
      <c r="G77" s="34"/>
      <c r="H77" s="34"/>
      <c r="I77" s="140"/>
      <c r="J77" s="34"/>
      <c r="K77" s="34"/>
      <c r="L77" s="14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6.96" customHeight="1">
      <c r="A78" s="32"/>
      <c r="B78" s="33"/>
      <c r="C78" s="34"/>
      <c r="D78" s="34"/>
      <c r="E78" s="34"/>
      <c r="F78" s="34"/>
      <c r="G78" s="34"/>
      <c r="H78" s="34"/>
      <c r="I78" s="140"/>
      <c r="J78" s="34"/>
      <c r="K78" s="34"/>
      <c r="L78" s="14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2" customHeight="1">
      <c r="A79" s="32"/>
      <c r="B79" s="33"/>
      <c r="C79" s="26" t="s">
        <v>21</v>
      </c>
      <c r="D79" s="34"/>
      <c r="E79" s="34"/>
      <c r="F79" s="21" t="str">
        <f>F14</f>
        <v>obvod Správy tratí Karlovy Vary</v>
      </c>
      <c r="G79" s="34"/>
      <c r="H79" s="34"/>
      <c r="I79" s="143" t="s">
        <v>23</v>
      </c>
      <c r="J79" s="66" t="str">
        <f>IF(J14="","",J14)</f>
        <v>2. 12. 2019</v>
      </c>
      <c r="K79" s="34"/>
      <c r="L79" s="14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6.96" customHeight="1">
      <c r="A80" s="32"/>
      <c r="B80" s="33"/>
      <c r="C80" s="34"/>
      <c r="D80" s="34"/>
      <c r="E80" s="34"/>
      <c r="F80" s="34"/>
      <c r="G80" s="34"/>
      <c r="H80" s="34"/>
      <c r="I80" s="140"/>
      <c r="J80" s="34"/>
      <c r="K80" s="34"/>
      <c r="L80" s="14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15.15" customHeight="1">
      <c r="A81" s="32"/>
      <c r="B81" s="33"/>
      <c r="C81" s="26" t="s">
        <v>25</v>
      </c>
      <c r="D81" s="34"/>
      <c r="E81" s="34"/>
      <c r="F81" s="21" t="str">
        <f>E17</f>
        <v>Správa železnic, státní organizace; OŘ ÚNL</v>
      </c>
      <c r="G81" s="34"/>
      <c r="H81" s="34"/>
      <c r="I81" s="143" t="s">
        <v>33</v>
      </c>
      <c r="J81" s="30" t="str">
        <f>E23</f>
        <v xml:space="preserve"> </v>
      </c>
      <c r="K81" s="34"/>
      <c r="L81" s="14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15.15" customHeight="1">
      <c r="A82" s="32"/>
      <c r="B82" s="33"/>
      <c r="C82" s="26" t="s">
        <v>31</v>
      </c>
      <c r="D82" s="34"/>
      <c r="E82" s="34"/>
      <c r="F82" s="21" t="str">
        <f>IF(E20="","",E20)</f>
        <v>Vyplň údaj</v>
      </c>
      <c r="G82" s="34"/>
      <c r="H82" s="34"/>
      <c r="I82" s="143" t="s">
        <v>36</v>
      </c>
      <c r="J82" s="30" t="str">
        <f>E26</f>
        <v xml:space="preserve"> </v>
      </c>
      <c r="K82" s="34"/>
      <c r="L82" s="14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10.32" customHeight="1">
      <c r="A83" s="32"/>
      <c r="B83" s="33"/>
      <c r="C83" s="34"/>
      <c r="D83" s="34"/>
      <c r="E83" s="34"/>
      <c r="F83" s="34"/>
      <c r="G83" s="34"/>
      <c r="H83" s="34"/>
      <c r="I83" s="140"/>
      <c r="J83" s="34"/>
      <c r="K83" s="34"/>
      <c r="L83" s="14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9" customFormat="1" ht="29.28" customHeight="1">
      <c r="A84" s="179"/>
      <c r="B84" s="180"/>
      <c r="C84" s="181" t="s">
        <v>102</v>
      </c>
      <c r="D84" s="182" t="s">
        <v>58</v>
      </c>
      <c r="E84" s="182" t="s">
        <v>54</v>
      </c>
      <c r="F84" s="182" t="s">
        <v>55</v>
      </c>
      <c r="G84" s="182" t="s">
        <v>103</v>
      </c>
      <c r="H84" s="182" t="s">
        <v>104</v>
      </c>
      <c r="I84" s="183" t="s">
        <v>105</v>
      </c>
      <c r="J84" s="182" t="s">
        <v>99</v>
      </c>
      <c r="K84" s="184" t="s">
        <v>106</v>
      </c>
      <c r="L84" s="185"/>
      <c r="M84" s="86" t="s">
        <v>19</v>
      </c>
      <c r="N84" s="87" t="s">
        <v>43</v>
      </c>
      <c r="O84" s="87" t="s">
        <v>107</v>
      </c>
      <c r="P84" s="87" t="s">
        <v>108</v>
      </c>
      <c r="Q84" s="87" t="s">
        <v>109</v>
      </c>
      <c r="R84" s="87" t="s">
        <v>110</v>
      </c>
      <c r="S84" s="87" t="s">
        <v>111</v>
      </c>
      <c r="T84" s="88" t="s">
        <v>112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2"/>
      <c r="B85" s="33"/>
      <c r="C85" s="93" t="s">
        <v>113</v>
      </c>
      <c r="D85" s="34"/>
      <c r="E85" s="34"/>
      <c r="F85" s="34"/>
      <c r="G85" s="34"/>
      <c r="H85" s="34"/>
      <c r="I85" s="140"/>
      <c r="J85" s="186">
        <f>BK85</f>
        <v>0</v>
      </c>
      <c r="K85" s="34"/>
      <c r="L85" s="38"/>
      <c r="M85" s="89"/>
      <c r="N85" s="187"/>
      <c r="O85" s="90"/>
      <c r="P85" s="188">
        <f>SUM(P86:P94)</f>
        <v>0</v>
      </c>
      <c r="Q85" s="90"/>
      <c r="R85" s="188">
        <f>SUM(R86:R94)</f>
        <v>0</v>
      </c>
      <c r="S85" s="90"/>
      <c r="T85" s="189">
        <f>SUM(T86:T94)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72</v>
      </c>
      <c r="AU85" s="11" t="s">
        <v>100</v>
      </c>
      <c r="BK85" s="190">
        <f>SUM(BK86:BK94)</f>
        <v>0</v>
      </c>
    </row>
    <row r="86" s="2" customFormat="1" ht="21.75" customHeight="1">
      <c r="A86" s="32"/>
      <c r="B86" s="33"/>
      <c r="C86" s="191" t="s">
        <v>81</v>
      </c>
      <c r="D86" s="191" t="s">
        <v>114</v>
      </c>
      <c r="E86" s="192" t="s">
        <v>477</v>
      </c>
      <c r="F86" s="193" t="s">
        <v>478</v>
      </c>
      <c r="G86" s="194" t="s">
        <v>479</v>
      </c>
      <c r="H86" s="223"/>
      <c r="I86" s="196"/>
      <c r="J86" s="197">
        <f>ROUND(I86*H86,2)</f>
        <v>0</v>
      </c>
      <c r="K86" s="193" t="s">
        <v>118</v>
      </c>
      <c r="L86" s="38"/>
      <c r="M86" s="198" t="s">
        <v>19</v>
      </c>
      <c r="N86" s="199" t="s">
        <v>44</v>
      </c>
      <c r="O86" s="78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202" t="s">
        <v>119</v>
      </c>
      <c r="AT86" s="202" t="s">
        <v>114</v>
      </c>
      <c r="AU86" s="202" t="s">
        <v>73</v>
      </c>
      <c r="AY86" s="11" t="s">
        <v>120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1" t="s">
        <v>81</v>
      </c>
      <c r="BK86" s="203">
        <f>ROUND(I86*H86,2)</f>
        <v>0</v>
      </c>
      <c r="BL86" s="11" t="s">
        <v>119</v>
      </c>
      <c r="BM86" s="202" t="s">
        <v>480</v>
      </c>
    </row>
    <row r="87" s="2" customFormat="1">
      <c r="A87" s="32"/>
      <c r="B87" s="33"/>
      <c r="C87" s="34"/>
      <c r="D87" s="204" t="s">
        <v>122</v>
      </c>
      <c r="E87" s="34"/>
      <c r="F87" s="205" t="s">
        <v>478</v>
      </c>
      <c r="G87" s="34"/>
      <c r="H87" s="34"/>
      <c r="I87" s="140"/>
      <c r="J87" s="34"/>
      <c r="K87" s="34"/>
      <c r="L87" s="38"/>
      <c r="M87" s="206"/>
      <c r="N87" s="207"/>
      <c r="O87" s="78"/>
      <c r="P87" s="78"/>
      <c r="Q87" s="78"/>
      <c r="R87" s="78"/>
      <c r="S87" s="78"/>
      <c r="T87" s="79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1" t="s">
        <v>122</v>
      </c>
      <c r="AU87" s="11" t="s">
        <v>73</v>
      </c>
    </row>
    <row r="88" s="2" customFormat="1">
      <c r="A88" s="32"/>
      <c r="B88" s="33"/>
      <c r="C88" s="34"/>
      <c r="D88" s="204" t="s">
        <v>180</v>
      </c>
      <c r="E88" s="34"/>
      <c r="F88" s="208" t="s">
        <v>481</v>
      </c>
      <c r="G88" s="34"/>
      <c r="H88" s="34"/>
      <c r="I88" s="140"/>
      <c r="J88" s="34"/>
      <c r="K88" s="34"/>
      <c r="L88" s="38"/>
      <c r="M88" s="206"/>
      <c r="N88" s="207"/>
      <c r="O88" s="78"/>
      <c r="P88" s="78"/>
      <c r="Q88" s="78"/>
      <c r="R88" s="78"/>
      <c r="S88" s="78"/>
      <c r="T88" s="79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1" t="s">
        <v>180</v>
      </c>
      <c r="AU88" s="11" t="s">
        <v>73</v>
      </c>
    </row>
    <row r="89" s="2" customFormat="1" ht="21.75" customHeight="1">
      <c r="A89" s="32"/>
      <c r="B89" s="33"/>
      <c r="C89" s="191" t="s">
        <v>83</v>
      </c>
      <c r="D89" s="191" t="s">
        <v>114</v>
      </c>
      <c r="E89" s="192" t="s">
        <v>482</v>
      </c>
      <c r="F89" s="193" t="s">
        <v>483</v>
      </c>
      <c r="G89" s="194" t="s">
        <v>479</v>
      </c>
      <c r="H89" s="223"/>
      <c r="I89" s="196"/>
      <c r="J89" s="197">
        <f>ROUND(I89*H89,2)</f>
        <v>0</v>
      </c>
      <c r="K89" s="193" t="s">
        <v>118</v>
      </c>
      <c r="L89" s="38"/>
      <c r="M89" s="198" t="s">
        <v>19</v>
      </c>
      <c r="N89" s="199" t="s">
        <v>44</v>
      </c>
      <c r="O89" s="78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202" t="s">
        <v>119</v>
      </c>
      <c r="AT89" s="202" t="s">
        <v>114</v>
      </c>
      <c r="AU89" s="202" t="s">
        <v>73</v>
      </c>
      <c r="AY89" s="11" t="s">
        <v>120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1" t="s">
        <v>81</v>
      </c>
      <c r="BK89" s="203">
        <f>ROUND(I89*H89,2)</f>
        <v>0</v>
      </c>
      <c r="BL89" s="11" t="s">
        <v>119</v>
      </c>
      <c r="BM89" s="202" t="s">
        <v>484</v>
      </c>
    </row>
    <row r="90" s="2" customFormat="1">
      <c r="A90" s="32"/>
      <c r="B90" s="33"/>
      <c r="C90" s="34"/>
      <c r="D90" s="204" t="s">
        <v>122</v>
      </c>
      <c r="E90" s="34"/>
      <c r="F90" s="205" t="s">
        <v>483</v>
      </c>
      <c r="G90" s="34"/>
      <c r="H90" s="34"/>
      <c r="I90" s="140"/>
      <c r="J90" s="34"/>
      <c r="K90" s="34"/>
      <c r="L90" s="38"/>
      <c r="M90" s="206"/>
      <c r="N90" s="207"/>
      <c r="O90" s="78"/>
      <c r="P90" s="78"/>
      <c r="Q90" s="78"/>
      <c r="R90" s="78"/>
      <c r="S90" s="78"/>
      <c r="T90" s="79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1" t="s">
        <v>122</v>
      </c>
      <c r="AU90" s="11" t="s">
        <v>73</v>
      </c>
    </row>
    <row r="91" s="2" customFormat="1">
      <c r="A91" s="32"/>
      <c r="B91" s="33"/>
      <c r="C91" s="34"/>
      <c r="D91" s="204" t="s">
        <v>180</v>
      </c>
      <c r="E91" s="34"/>
      <c r="F91" s="208" t="s">
        <v>481</v>
      </c>
      <c r="G91" s="34"/>
      <c r="H91" s="34"/>
      <c r="I91" s="140"/>
      <c r="J91" s="34"/>
      <c r="K91" s="34"/>
      <c r="L91" s="38"/>
      <c r="M91" s="206"/>
      <c r="N91" s="207"/>
      <c r="O91" s="78"/>
      <c r="P91" s="78"/>
      <c r="Q91" s="78"/>
      <c r="R91" s="78"/>
      <c r="S91" s="78"/>
      <c r="T91" s="79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1" t="s">
        <v>180</v>
      </c>
      <c r="AU91" s="11" t="s">
        <v>73</v>
      </c>
    </row>
    <row r="92" s="2" customFormat="1" ht="33" customHeight="1">
      <c r="A92" s="32"/>
      <c r="B92" s="33"/>
      <c r="C92" s="191" t="s">
        <v>129</v>
      </c>
      <c r="D92" s="191" t="s">
        <v>114</v>
      </c>
      <c r="E92" s="192" t="s">
        <v>485</v>
      </c>
      <c r="F92" s="193" t="s">
        <v>486</v>
      </c>
      <c r="G92" s="194" t="s">
        <v>479</v>
      </c>
      <c r="H92" s="223"/>
      <c r="I92" s="196"/>
      <c r="J92" s="197">
        <f>ROUND(I92*H92,2)</f>
        <v>0</v>
      </c>
      <c r="K92" s="193" t="s">
        <v>118</v>
      </c>
      <c r="L92" s="38"/>
      <c r="M92" s="198" t="s">
        <v>19</v>
      </c>
      <c r="N92" s="199" t="s">
        <v>44</v>
      </c>
      <c r="O92" s="78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202" t="s">
        <v>119</v>
      </c>
      <c r="AT92" s="202" t="s">
        <v>114</v>
      </c>
      <c r="AU92" s="202" t="s">
        <v>73</v>
      </c>
      <c r="AY92" s="11" t="s">
        <v>120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1" t="s">
        <v>81</v>
      </c>
      <c r="BK92" s="203">
        <f>ROUND(I92*H92,2)</f>
        <v>0</v>
      </c>
      <c r="BL92" s="11" t="s">
        <v>119</v>
      </c>
      <c r="BM92" s="202" t="s">
        <v>487</v>
      </c>
    </row>
    <row r="93" s="2" customFormat="1">
      <c r="A93" s="32"/>
      <c r="B93" s="33"/>
      <c r="C93" s="34"/>
      <c r="D93" s="204" t="s">
        <v>122</v>
      </c>
      <c r="E93" s="34"/>
      <c r="F93" s="205" t="s">
        <v>486</v>
      </c>
      <c r="G93" s="34"/>
      <c r="H93" s="34"/>
      <c r="I93" s="140"/>
      <c r="J93" s="34"/>
      <c r="K93" s="34"/>
      <c r="L93" s="38"/>
      <c r="M93" s="206"/>
      <c r="N93" s="207"/>
      <c r="O93" s="78"/>
      <c r="P93" s="78"/>
      <c r="Q93" s="78"/>
      <c r="R93" s="78"/>
      <c r="S93" s="78"/>
      <c r="T93" s="79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1" t="s">
        <v>122</v>
      </c>
      <c r="AU93" s="11" t="s">
        <v>73</v>
      </c>
    </row>
    <row r="94" s="2" customFormat="1">
      <c r="A94" s="32"/>
      <c r="B94" s="33"/>
      <c r="C94" s="34"/>
      <c r="D94" s="204" t="s">
        <v>180</v>
      </c>
      <c r="E94" s="34"/>
      <c r="F94" s="208" t="s">
        <v>488</v>
      </c>
      <c r="G94" s="34"/>
      <c r="H94" s="34"/>
      <c r="I94" s="140"/>
      <c r="J94" s="34"/>
      <c r="K94" s="34"/>
      <c r="L94" s="38"/>
      <c r="M94" s="219"/>
      <c r="N94" s="220"/>
      <c r="O94" s="221"/>
      <c r="P94" s="221"/>
      <c r="Q94" s="221"/>
      <c r="R94" s="221"/>
      <c r="S94" s="221"/>
      <c r="T94" s="22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1" t="s">
        <v>180</v>
      </c>
      <c r="AU94" s="11" t="s">
        <v>73</v>
      </c>
    </row>
    <row r="95" s="2" customFormat="1" ht="6.96" customHeight="1">
      <c r="A95" s="32"/>
      <c r="B95" s="53"/>
      <c r="C95" s="54"/>
      <c r="D95" s="54"/>
      <c r="E95" s="54"/>
      <c r="F95" s="54"/>
      <c r="G95" s="54"/>
      <c r="H95" s="54"/>
      <c r="I95" s="169"/>
      <c r="J95" s="54"/>
      <c r="K95" s="54"/>
      <c r="L95" s="38"/>
      <c r="M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</sheetData>
  <sheetProtection sheet="1" autoFilter="0" formatColumns="0" formatRows="0" objects="1" scenarios="1" spinCount="100000" saltValue="FlwLgem2TH4h/XM3FpvyyfieJy74shHQsixU4tP+Ws8OawagoVF4loascbb3lEIBqbg+3wlhT5iXTOea3Xz9WA==" hashValue="OQ3A5hHSb+3Ue0C5w3e+Qq1BWmtWyWau2AJpjRafN28uLfmvx40g68Qr7LXDamu7XO319aGlGnYWf1SGjKv+Pw==" algorithmName="SHA-512" password="CC35"/>
  <autoFilter ref="C84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93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4"/>
      <c r="AT3" s="11" t="s">
        <v>83</v>
      </c>
    </row>
    <row r="4" hidden="1" s="1" customFormat="1" ht="24.96" customHeight="1">
      <c r="B4" s="14"/>
      <c r="D4" s="136" t="s">
        <v>94</v>
      </c>
      <c r="I4" s="132"/>
      <c r="L4" s="14"/>
      <c r="M4" s="137" t="s">
        <v>10</v>
      </c>
      <c r="AT4" s="11" t="s">
        <v>4</v>
      </c>
    </row>
    <row r="5" hidden="1" s="1" customFormat="1" ht="6.96" customHeight="1">
      <c r="B5" s="14"/>
      <c r="I5" s="132"/>
      <c r="L5" s="14"/>
    </row>
    <row r="6" hidden="1" s="1" customFormat="1" ht="12" customHeight="1">
      <c r="B6" s="14"/>
      <c r="D6" s="138" t="s">
        <v>16</v>
      </c>
      <c r="I6" s="132"/>
      <c r="L6" s="14"/>
    </row>
    <row r="7" hidden="1" s="1" customFormat="1" ht="16.5" customHeight="1">
      <c r="B7" s="14"/>
      <c r="E7" s="139" t="str">
        <f>'Rekapitulace zakázky'!K6</f>
        <v>Údržba vyšší zeleně v obvodu OŘ Ústí n.L. - OBLAST Č. 3</v>
      </c>
      <c r="F7" s="138"/>
      <c r="G7" s="138"/>
      <c r="H7" s="138"/>
      <c r="I7" s="132"/>
      <c r="L7" s="14"/>
    </row>
    <row r="8" hidden="1" s="1" customFormat="1" ht="12" customHeight="1">
      <c r="B8" s="14"/>
      <c r="D8" s="138" t="s">
        <v>95</v>
      </c>
      <c r="I8" s="132"/>
      <c r="L8" s="14"/>
    </row>
    <row r="9" hidden="1" s="2" customFormat="1" ht="16.5" customHeight="1">
      <c r="A9" s="32"/>
      <c r="B9" s="38"/>
      <c r="C9" s="32"/>
      <c r="D9" s="32"/>
      <c r="E9" s="139" t="s">
        <v>474</v>
      </c>
      <c r="F9" s="32"/>
      <c r="G9" s="32"/>
      <c r="H9" s="32"/>
      <c r="I9" s="140"/>
      <c r="J9" s="32"/>
      <c r="K9" s="32"/>
      <c r="L9" s="14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 ht="12" customHeight="1">
      <c r="A10" s="32"/>
      <c r="B10" s="38"/>
      <c r="C10" s="32"/>
      <c r="D10" s="138" t="s">
        <v>475</v>
      </c>
      <c r="E10" s="32"/>
      <c r="F10" s="32"/>
      <c r="G10" s="32"/>
      <c r="H10" s="32"/>
      <c r="I10" s="140"/>
      <c r="J10" s="32"/>
      <c r="K10" s="32"/>
      <c r="L10" s="14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6.5" customHeight="1">
      <c r="A11" s="32"/>
      <c r="B11" s="38"/>
      <c r="C11" s="32"/>
      <c r="D11" s="32"/>
      <c r="E11" s="142" t="s">
        <v>489</v>
      </c>
      <c r="F11" s="32"/>
      <c r="G11" s="32"/>
      <c r="H11" s="32"/>
      <c r="I11" s="140"/>
      <c r="J11" s="32"/>
      <c r="K11" s="32"/>
      <c r="L11" s="14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>
      <c r="A12" s="32"/>
      <c r="B12" s="38"/>
      <c r="C12" s="32"/>
      <c r="D12" s="32"/>
      <c r="E12" s="32"/>
      <c r="F12" s="32"/>
      <c r="G12" s="32"/>
      <c r="H12" s="32"/>
      <c r="I12" s="140"/>
      <c r="J12" s="32"/>
      <c r="K12" s="32"/>
      <c r="L12" s="14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2" customHeight="1">
      <c r="A13" s="32"/>
      <c r="B13" s="38"/>
      <c r="C13" s="32"/>
      <c r="D13" s="138" t="s">
        <v>18</v>
      </c>
      <c r="E13" s="32"/>
      <c r="F13" s="127" t="s">
        <v>19</v>
      </c>
      <c r="G13" s="32"/>
      <c r="H13" s="32"/>
      <c r="I13" s="143" t="s">
        <v>20</v>
      </c>
      <c r="J13" s="127" t="s">
        <v>19</v>
      </c>
      <c r="K13" s="32"/>
      <c r="L13" s="14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8" t="s">
        <v>21</v>
      </c>
      <c r="E14" s="32"/>
      <c r="F14" s="127" t="s">
        <v>22</v>
      </c>
      <c r="G14" s="32"/>
      <c r="H14" s="32"/>
      <c r="I14" s="143" t="s">
        <v>23</v>
      </c>
      <c r="J14" s="144" t="str">
        <f>'Rekapitulace zakázky'!AN8</f>
        <v>2. 12. 2019</v>
      </c>
      <c r="K14" s="32"/>
      <c r="L14" s="14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140"/>
      <c r="J15" s="32"/>
      <c r="K15" s="32"/>
      <c r="L15" s="14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12" customHeight="1">
      <c r="A16" s="32"/>
      <c r="B16" s="38"/>
      <c r="C16" s="32"/>
      <c r="D16" s="138" t="s">
        <v>25</v>
      </c>
      <c r="E16" s="32"/>
      <c r="F16" s="32"/>
      <c r="G16" s="32"/>
      <c r="H16" s="32"/>
      <c r="I16" s="143" t="s">
        <v>26</v>
      </c>
      <c r="J16" s="127" t="s">
        <v>27</v>
      </c>
      <c r="K16" s="32"/>
      <c r="L16" s="14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8" customHeight="1">
      <c r="A17" s="32"/>
      <c r="B17" s="38"/>
      <c r="C17" s="32"/>
      <c r="D17" s="32"/>
      <c r="E17" s="127" t="s">
        <v>28</v>
      </c>
      <c r="F17" s="32"/>
      <c r="G17" s="32"/>
      <c r="H17" s="32"/>
      <c r="I17" s="143" t="s">
        <v>29</v>
      </c>
      <c r="J17" s="127" t="s">
        <v>30</v>
      </c>
      <c r="K17" s="32"/>
      <c r="L17" s="14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140"/>
      <c r="J18" s="32"/>
      <c r="K18" s="32"/>
      <c r="L18" s="14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12" customHeight="1">
      <c r="A19" s="32"/>
      <c r="B19" s="38"/>
      <c r="C19" s="32"/>
      <c r="D19" s="138" t="s">
        <v>31</v>
      </c>
      <c r="E19" s="32"/>
      <c r="F19" s="32"/>
      <c r="G19" s="32"/>
      <c r="H19" s="32"/>
      <c r="I19" s="143" t="s">
        <v>26</v>
      </c>
      <c r="J19" s="27" t="str">
        <f>'Rekapitulace zakázky'!AN13</f>
        <v>Vyplň údaj</v>
      </c>
      <c r="K19" s="32"/>
      <c r="L19" s="14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8" customHeight="1">
      <c r="A20" s="32"/>
      <c r="B20" s="38"/>
      <c r="C20" s="32"/>
      <c r="D20" s="32"/>
      <c r="E20" s="27" t="str">
        <f>'Rekapitulace zakázky'!E14</f>
        <v>Vyplň údaj</v>
      </c>
      <c r="F20" s="127"/>
      <c r="G20" s="127"/>
      <c r="H20" s="127"/>
      <c r="I20" s="143" t="s">
        <v>29</v>
      </c>
      <c r="J20" s="27" t="str">
        <f>'Rekapitulace zakázky'!AN14</f>
        <v>Vyplň údaj</v>
      </c>
      <c r="K20" s="32"/>
      <c r="L20" s="14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140"/>
      <c r="J21" s="32"/>
      <c r="K21" s="32"/>
      <c r="L21" s="14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12" customHeight="1">
      <c r="A22" s="32"/>
      <c r="B22" s="38"/>
      <c r="C22" s="32"/>
      <c r="D22" s="138" t="s">
        <v>33</v>
      </c>
      <c r="E22" s="32"/>
      <c r="F22" s="32"/>
      <c r="G22" s="32"/>
      <c r="H22" s="32"/>
      <c r="I22" s="143" t="s">
        <v>26</v>
      </c>
      <c r="J22" s="127" t="s">
        <v>19</v>
      </c>
      <c r="K22" s="32"/>
      <c r="L22" s="14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8" customHeight="1">
      <c r="A23" s="32"/>
      <c r="B23" s="38"/>
      <c r="C23" s="32"/>
      <c r="D23" s="32"/>
      <c r="E23" s="127" t="s">
        <v>34</v>
      </c>
      <c r="F23" s="32"/>
      <c r="G23" s="32"/>
      <c r="H23" s="32"/>
      <c r="I23" s="143" t="s">
        <v>29</v>
      </c>
      <c r="J23" s="127" t="s">
        <v>19</v>
      </c>
      <c r="K23" s="32"/>
      <c r="L23" s="14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140"/>
      <c r="J24" s="32"/>
      <c r="K24" s="32"/>
      <c r="L24" s="14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12" customHeight="1">
      <c r="A25" s="32"/>
      <c r="B25" s="38"/>
      <c r="C25" s="32"/>
      <c r="D25" s="138" t="s">
        <v>36</v>
      </c>
      <c r="E25" s="32"/>
      <c r="F25" s="32"/>
      <c r="G25" s="32"/>
      <c r="H25" s="32"/>
      <c r="I25" s="143" t="s">
        <v>26</v>
      </c>
      <c r="J25" s="127" t="str">
        <f>IF('Rekapitulace zakázky'!AN19="","",'Rekapitulace zakázky'!AN19)</f>
        <v/>
      </c>
      <c r="K25" s="32"/>
      <c r="L25" s="14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8" customHeight="1">
      <c r="A26" s="32"/>
      <c r="B26" s="38"/>
      <c r="C26" s="32"/>
      <c r="D26" s="32"/>
      <c r="E26" s="127" t="str">
        <f>IF('Rekapitulace zakázky'!E20="","",'Rekapitulace zakázky'!E20)</f>
        <v xml:space="preserve"> </v>
      </c>
      <c r="F26" s="32"/>
      <c r="G26" s="32"/>
      <c r="H26" s="32"/>
      <c r="I26" s="143" t="s">
        <v>29</v>
      </c>
      <c r="J26" s="127" t="str">
        <f>IF('Rekapitulace zakázky'!AN20="","",'Rekapitulace zakázky'!AN20)</f>
        <v/>
      </c>
      <c r="K26" s="32"/>
      <c r="L26" s="14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140"/>
      <c r="J27" s="32"/>
      <c r="K27" s="32"/>
      <c r="L27" s="14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hidden="1" s="2" customFormat="1" ht="12" customHeight="1">
      <c r="A28" s="32"/>
      <c r="B28" s="38"/>
      <c r="C28" s="32"/>
      <c r="D28" s="138" t="s">
        <v>37</v>
      </c>
      <c r="E28" s="32"/>
      <c r="F28" s="32"/>
      <c r="G28" s="32"/>
      <c r="H28" s="32"/>
      <c r="I28" s="140"/>
      <c r="J28" s="32"/>
      <c r="K28" s="32"/>
      <c r="L28" s="14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8" customFormat="1" ht="83.25" customHeight="1">
      <c r="A29" s="145"/>
      <c r="B29" s="146"/>
      <c r="C29" s="145"/>
      <c r="D29" s="145"/>
      <c r="E29" s="147" t="s">
        <v>38</v>
      </c>
      <c r="F29" s="147"/>
      <c r="G29" s="147"/>
      <c r="H29" s="147"/>
      <c r="I29" s="148"/>
      <c r="J29" s="145"/>
      <c r="K29" s="145"/>
      <c r="L29" s="149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hidden="1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140"/>
      <c r="J30" s="32"/>
      <c r="K30" s="32"/>
      <c r="L30" s="14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50"/>
      <c r="E31" s="150"/>
      <c r="F31" s="150"/>
      <c r="G31" s="150"/>
      <c r="H31" s="150"/>
      <c r="I31" s="151"/>
      <c r="J31" s="150"/>
      <c r="K31" s="150"/>
      <c r="L31" s="14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25.44" customHeight="1">
      <c r="A32" s="32"/>
      <c r="B32" s="38"/>
      <c r="C32" s="32"/>
      <c r="D32" s="152" t="s">
        <v>39</v>
      </c>
      <c r="E32" s="32"/>
      <c r="F32" s="32"/>
      <c r="G32" s="32"/>
      <c r="H32" s="32"/>
      <c r="I32" s="140"/>
      <c r="J32" s="153">
        <f>ROUND(J85, 2)</f>
        <v>0</v>
      </c>
      <c r="K32" s="32"/>
      <c r="L32" s="14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6.96" customHeight="1">
      <c r="A33" s="32"/>
      <c r="B33" s="38"/>
      <c r="C33" s="32"/>
      <c r="D33" s="150"/>
      <c r="E33" s="150"/>
      <c r="F33" s="150"/>
      <c r="G33" s="150"/>
      <c r="H33" s="150"/>
      <c r="I33" s="151"/>
      <c r="J33" s="150"/>
      <c r="K33" s="150"/>
      <c r="L33" s="14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32"/>
      <c r="F34" s="154" t="s">
        <v>41</v>
      </c>
      <c r="G34" s="32"/>
      <c r="H34" s="32"/>
      <c r="I34" s="155" t="s">
        <v>40</v>
      </c>
      <c r="J34" s="154" t="s">
        <v>42</v>
      </c>
      <c r="K34" s="32"/>
      <c r="L34" s="14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156" t="s">
        <v>43</v>
      </c>
      <c r="E35" s="138" t="s">
        <v>44</v>
      </c>
      <c r="F35" s="157">
        <f>ROUND((SUM(BE85:BE101)),  2)</f>
        <v>0</v>
      </c>
      <c r="G35" s="32"/>
      <c r="H35" s="32"/>
      <c r="I35" s="158">
        <v>0.20999999999999999</v>
      </c>
      <c r="J35" s="157">
        <f>ROUND(((SUM(BE85:BE101))*I35),  2)</f>
        <v>0</v>
      </c>
      <c r="K35" s="32"/>
      <c r="L35" s="14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8" t="s">
        <v>45</v>
      </c>
      <c r="F36" s="157">
        <f>ROUND((SUM(BF85:BF101)),  2)</f>
        <v>0</v>
      </c>
      <c r="G36" s="32"/>
      <c r="H36" s="32"/>
      <c r="I36" s="158">
        <v>0.14999999999999999</v>
      </c>
      <c r="J36" s="157">
        <f>ROUND(((SUM(BF85:BF101))*I36),  2)</f>
        <v>0</v>
      </c>
      <c r="K36" s="32"/>
      <c r="L36" s="14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8" t="s">
        <v>46</v>
      </c>
      <c r="F37" s="157">
        <f>ROUND((SUM(BG85:BG101)),  2)</f>
        <v>0</v>
      </c>
      <c r="G37" s="32"/>
      <c r="H37" s="32"/>
      <c r="I37" s="158">
        <v>0.20999999999999999</v>
      </c>
      <c r="J37" s="157">
        <f>0</f>
        <v>0</v>
      </c>
      <c r="K37" s="32"/>
      <c r="L37" s="14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38" t="s">
        <v>47</v>
      </c>
      <c r="F38" s="157">
        <f>ROUND((SUM(BH85:BH101)),  2)</f>
        <v>0</v>
      </c>
      <c r="G38" s="32"/>
      <c r="H38" s="32"/>
      <c r="I38" s="158">
        <v>0.14999999999999999</v>
      </c>
      <c r="J38" s="157">
        <f>0</f>
        <v>0</v>
      </c>
      <c r="K38" s="32"/>
      <c r="L38" s="14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38" t="s">
        <v>48</v>
      </c>
      <c r="F39" s="157">
        <f>ROUND((SUM(BI85:BI101)),  2)</f>
        <v>0</v>
      </c>
      <c r="G39" s="32"/>
      <c r="H39" s="32"/>
      <c r="I39" s="158">
        <v>0</v>
      </c>
      <c r="J39" s="157">
        <f>0</f>
        <v>0</v>
      </c>
      <c r="K39" s="32"/>
      <c r="L39" s="14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140"/>
      <c r="J40" s="32"/>
      <c r="K40" s="32"/>
      <c r="L40" s="14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25.44" customHeight="1">
      <c r="A41" s="32"/>
      <c r="B41" s="38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4"/>
      <c r="J41" s="165">
        <f>SUM(J32:J39)</f>
        <v>0</v>
      </c>
      <c r="K41" s="166"/>
      <c r="L41" s="14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hidden="1" s="2" customFormat="1" ht="14.4" customHeight="1">
      <c r="A42" s="32"/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14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hidden="1"/>
    <row r="44" hidden="1"/>
    <row r="45" hidden="1"/>
    <row r="46" hidden="1" s="2" customFormat="1" ht="6.96" customHeight="1">
      <c r="A46" s="32"/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14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24.96" customHeight="1">
      <c r="A47" s="32"/>
      <c r="B47" s="33"/>
      <c r="C47" s="17" t="s">
        <v>97</v>
      </c>
      <c r="D47" s="34"/>
      <c r="E47" s="34"/>
      <c r="F47" s="34"/>
      <c r="G47" s="34"/>
      <c r="H47" s="34"/>
      <c r="I47" s="140"/>
      <c r="J47" s="34"/>
      <c r="K47" s="34"/>
      <c r="L47" s="14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140"/>
      <c r="J48" s="34"/>
      <c r="K48" s="34"/>
      <c r="L48" s="14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16</v>
      </c>
      <c r="D49" s="34"/>
      <c r="E49" s="34"/>
      <c r="F49" s="34"/>
      <c r="G49" s="34"/>
      <c r="H49" s="34"/>
      <c r="I49" s="140"/>
      <c r="J49" s="34"/>
      <c r="K49" s="34"/>
      <c r="L49" s="14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173" t="str">
        <f>E7</f>
        <v>Údržba vyšší zeleně v obvodu OŘ Ústí n.L. - OBLAST Č. 3</v>
      </c>
      <c r="F50" s="26"/>
      <c r="G50" s="26"/>
      <c r="H50" s="26"/>
      <c r="I50" s="140"/>
      <c r="J50" s="34"/>
      <c r="K50" s="34"/>
      <c r="L50" s="14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1" customFormat="1" ht="12" customHeight="1">
      <c r="B51" s="15"/>
      <c r="C51" s="26" t="s">
        <v>95</v>
      </c>
      <c r="D51" s="16"/>
      <c r="E51" s="16"/>
      <c r="F51" s="16"/>
      <c r="G51" s="16"/>
      <c r="H51" s="16"/>
      <c r="I51" s="132"/>
      <c r="J51" s="16"/>
      <c r="K51" s="16"/>
      <c r="L51" s="14"/>
    </row>
    <row r="52" hidden="1" s="2" customFormat="1" ht="16.5" customHeight="1">
      <c r="A52" s="32"/>
      <c r="B52" s="33"/>
      <c r="C52" s="34"/>
      <c r="D52" s="34"/>
      <c r="E52" s="173" t="s">
        <v>474</v>
      </c>
      <c r="F52" s="34"/>
      <c r="G52" s="34"/>
      <c r="H52" s="34"/>
      <c r="I52" s="140"/>
      <c r="J52" s="34"/>
      <c r="K52" s="34"/>
      <c r="L52" s="14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12" customHeight="1">
      <c r="A53" s="32"/>
      <c r="B53" s="33"/>
      <c r="C53" s="26" t="s">
        <v>475</v>
      </c>
      <c r="D53" s="34"/>
      <c r="E53" s="34"/>
      <c r="F53" s="34"/>
      <c r="G53" s="34"/>
      <c r="H53" s="34"/>
      <c r="I53" s="140"/>
      <c r="J53" s="34"/>
      <c r="K53" s="34"/>
      <c r="L53" s="14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6.5" customHeight="1">
      <c r="A54" s="32"/>
      <c r="B54" s="33"/>
      <c r="C54" s="34"/>
      <c r="D54" s="34"/>
      <c r="E54" s="63" t="str">
        <f>E11</f>
        <v>A.2.2 - Přepravy a manipulace</v>
      </c>
      <c r="F54" s="34"/>
      <c r="G54" s="34"/>
      <c r="H54" s="34"/>
      <c r="I54" s="140"/>
      <c r="J54" s="34"/>
      <c r="K54" s="34"/>
      <c r="L54" s="14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6.96" customHeight="1">
      <c r="A55" s="32"/>
      <c r="B55" s="33"/>
      <c r="C55" s="34"/>
      <c r="D55" s="34"/>
      <c r="E55" s="34"/>
      <c r="F55" s="34"/>
      <c r="G55" s="34"/>
      <c r="H55" s="34"/>
      <c r="I55" s="140"/>
      <c r="J55" s="34"/>
      <c r="K55" s="34"/>
      <c r="L55" s="14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2" customHeight="1">
      <c r="A56" s="32"/>
      <c r="B56" s="33"/>
      <c r="C56" s="26" t="s">
        <v>21</v>
      </c>
      <c r="D56" s="34"/>
      <c r="E56" s="34"/>
      <c r="F56" s="21" t="str">
        <f>F14</f>
        <v>obvod Správy tratí Karlovy Vary</v>
      </c>
      <c r="G56" s="34"/>
      <c r="H56" s="34"/>
      <c r="I56" s="143" t="s">
        <v>23</v>
      </c>
      <c r="J56" s="66" t="str">
        <f>IF(J14="","",J14)</f>
        <v>2. 12. 2019</v>
      </c>
      <c r="K56" s="34"/>
      <c r="L56" s="14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6.96" customHeight="1">
      <c r="A57" s="32"/>
      <c r="B57" s="33"/>
      <c r="C57" s="34"/>
      <c r="D57" s="34"/>
      <c r="E57" s="34"/>
      <c r="F57" s="34"/>
      <c r="G57" s="34"/>
      <c r="H57" s="34"/>
      <c r="I57" s="140"/>
      <c r="J57" s="34"/>
      <c r="K57" s="34"/>
      <c r="L57" s="14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5.15" customHeight="1">
      <c r="A58" s="32"/>
      <c r="B58" s="33"/>
      <c r="C58" s="26" t="s">
        <v>25</v>
      </c>
      <c r="D58" s="34"/>
      <c r="E58" s="34"/>
      <c r="F58" s="21" t="str">
        <f>E17</f>
        <v>Správa železnic, státní organizace; OŘ ÚNL</v>
      </c>
      <c r="G58" s="34"/>
      <c r="H58" s="34"/>
      <c r="I58" s="143" t="s">
        <v>33</v>
      </c>
      <c r="J58" s="30" t="str">
        <f>E23</f>
        <v xml:space="preserve"> </v>
      </c>
      <c r="K58" s="34"/>
      <c r="L58" s="14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15.15" customHeight="1">
      <c r="A59" s="32"/>
      <c r="B59" s="33"/>
      <c r="C59" s="26" t="s">
        <v>31</v>
      </c>
      <c r="D59" s="34"/>
      <c r="E59" s="34"/>
      <c r="F59" s="21" t="str">
        <f>IF(E20="","",E20)</f>
        <v>Vyplň údaj</v>
      </c>
      <c r="G59" s="34"/>
      <c r="H59" s="34"/>
      <c r="I59" s="143" t="s">
        <v>36</v>
      </c>
      <c r="J59" s="30" t="str">
        <f>E26</f>
        <v xml:space="preserve"> </v>
      </c>
      <c r="K59" s="34"/>
      <c r="L59" s="14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hidden="1" s="2" customFormat="1" ht="10.32" customHeight="1">
      <c r="A60" s="32"/>
      <c r="B60" s="33"/>
      <c r="C60" s="34"/>
      <c r="D60" s="34"/>
      <c r="E60" s="34"/>
      <c r="F60" s="34"/>
      <c r="G60" s="34"/>
      <c r="H60" s="34"/>
      <c r="I60" s="140"/>
      <c r="J60" s="34"/>
      <c r="K60" s="34"/>
      <c r="L60" s="14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29.28" customHeight="1">
      <c r="A61" s="32"/>
      <c r="B61" s="33"/>
      <c r="C61" s="174" t="s">
        <v>98</v>
      </c>
      <c r="D61" s="175"/>
      <c r="E61" s="175"/>
      <c r="F61" s="175"/>
      <c r="G61" s="175"/>
      <c r="H61" s="175"/>
      <c r="I61" s="176"/>
      <c r="J61" s="177" t="s">
        <v>99</v>
      </c>
      <c r="K61" s="175"/>
      <c r="L61" s="14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 s="2" customFormat="1" ht="10.32" customHeight="1">
      <c r="A62" s="32"/>
      <c r="B62" s="33"/>
      <c r="C62" s="34"/>
      <c r="D62" s="34"/>
      <c r="E62" s="34"/>
      <c r="F62" s="34"/>
      <c r="G62" s="34"/>
      <c r="H62" s="34"/>
      <c r="I62" s="140"/>
      <c r="J62" s="34"/>
      <c r="K62" s="34"/>
      <c r="L62" s="14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hidden="1" s="2" customFormat="1" ht="22.8" customHeight="1">
      <c r="A63" s="32"/>
      <c r="B63" s="33"/>
      <c r="C63" s="178" t="s">
        <v>71</v>
      </c>
      <c r="D63" s="34"/>
      <c r="E63" s="34"/>
      <c r="F63" s="34"/>
      <c r="G63" s="34"/>
      <c r="H63" s="34"/>
      <c r="I63" s="140"/>
      <c r="J63" s="96">
        <f>J85</f>
        <v>0</v>
      </c>
      <c r="K63" s="34"/>
      <c r="L63" s="14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1" t="s">
        <v>100</v>
      </c>
    </row>
    <row r="64" hidden="1" s="2" customFormat="1" ht="21.84" customHeight="1">
      <c r="A64" s="32"/>
      <c r="B64" s="33"/>
      <c r="C64" s="34"/>
      <c r="D64" s="34"/>
      <c r="E64" s="34"/>
      <c r="F64" s="34"/>
      <c r="G64" s="34"/>
      <c r="H64" s="34"/>
      <c r="I64" s="140"/>
      <c r="J64" s="34"/>
      <c r="K64" s="34"/>
      <c r="L64" s="141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hidden="1" s="2" customFormat="1" ht="6.96" customHeight="1">
      <c r="A65" s="32"/>
      <c r="B65" s="53"/>
      <c r="C65" s="54"/>
      <c r="D65" s="54"/>
      <c r="E65" s="54"/>
      <c r="F65" s="54"/>
      <c r="G65" s="54"/>
      <c r="H65" s="54"/>
      <c r="I65" s="169"/>
      <c r="J65" s="54"/>
      <c r="K65" s="54"/>
      <c r="L65" s="14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/>
    <row r="67" hidden="1"/>
    <row r="68" hidden="1"/>
    <row r="69" s="2" customFormat="1" ht="6.96" customHeight="1">
      <c r="A69" s="32"/>
      <c r="B69" s="55"/>
      <c r="C69" s="56"/>
      <c r="D69" s="56"/>
      <c r="E69" s="56"/>
      <c r="F69" s="56"/>
      <c r="G69" s="56"/>
      <c r="H69" s="56"/>
      <c r="I69" s="172"/>
      <c r="J69" s="56"/>
      <c r="K69" s="56"/>
      <c r="L69" s="14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24.96" customHeight="1">
      <c r="A70" s="32"/>
      <c r="B70" s="33"/>
      <c r="C70" s="17" t="s">
        <v>101</v>
      </c>
      <c r="D70" s="34"/>
      <c r="E70" s="34"/>
      <c r="F70" s="34"/>
      <c r="G70" s="34"/>
      <c r="H70" s="34"/>
      <c r="I70" s="140"/>
      <c r="J70" s="34"/>
      <c r="K70" s="34"/>
      <c r="L70" s="14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6.96" customHeight="1">
      <c r="A71" s="32"/>
      <c r="B71" s="33"/>
      <c r="C71" s="34"/>
      <c r="D71" s="34"/>
      <c r="E71" s="34"/>
      <c r="F71" s="34"/>
      <c r="G71" s="34"/>
      <c r="H71" s="34"/>
      <c r="I71" s="140"/>
      <c r="J71" s="34"/>
      <c r="K71" s="34"/>
      <c r="L71" s="14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12" customHeight="1">
      <c r="A72" s="32"/>
      <c r="B72" s="33"/>
      <c r="C72" s="26" t="s">
        <v>16</v>
      </c>
      <c r="D72" s="34"/>
      <c r="E72" s="34"/>
      <c r="F72" s="34"/>
      <c r="G72" s="34"/>
      <c r="H72" s="34"/>
      <c r="I72" s="140"/>
      <c r="J72" s="34"/>
      <c r="K72" s="34"/>
      <c r="L72" s="14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6.5" customHeight="1">
      <c r="A73" s="32"/>
      <c r="B73" s="33"/>
      <c r="C73" s="34"/>
      <c r="D73" s="34"/>
      <c r="E73" s="173" t="str">
        <f>E7</f>
        <v>Údržba vyšší zeleně v obvodu OŘ Ústí n.L. - OBLAST Č. 3</v>
      </c>
      <c r="F73" s="26"/>
      <c r="G73" s="26"/>
      <c r="H73" s="26"/>
      <c r="I73" s="140"/>
      <c r="J73" s="34"/>
      <c r="K73" s="34"/>
      <c r="L73" s="14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1" customFormat="1" ht="12" customHeight="1">
      <c r="B74" s="15"/>
      <c r="C74" s="26" t="s">
        <v>95</v>
      </c>
      <c r="D74" s="16"/>
      <c r="E74" s="16"/>
      <c r="F74" s="16"/>
      <c r="G74" s="16"/>
      <c r="H74" s="16"/>
      <c r="I74" s="132"/>
      <c r="J74" s="16"/>
      <c r="K74" s="16"/>
      <c r="L74" s="14"/>
    </row>
    <row r="75" s="2" customFormat="1" ht="16.5" customHeight="1">
      <c r="A75" s="32"/>
      <c r="B75" s="33"/>
      <c r="C75" s="34"/>
      <c r="D75" s="34"/>
      <c r="E75" s="173" t="s">
        <v>474</v>
      </c>
      <c r="F75" s="34"/>
      <c r="G75" s="34"/>
      <c r="H75" s="34"/>
      <c r="I75" s="140"/>
      <c r="J75" s="34"/>
      <c r="K75" s="34"/>
      <c r="L75" s="14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2" customHeight="1">
      <c r="A76" s="32"/>
      <c r="B76" s="33"/>
      <c r="C76" s="26" t="s">
        <v>475</v>
      </c>
      <c r="D76" s="34"/>
      <c r="E76" s="34"/>
      <c r="F76" s="34"/>
      <c r="G76" s="34"/>
      <c r="H76" s="34"/>
      <c r="I76" s="140"/>
      <c r="J76" s="34"/>
      <c r="K76" s="34"/>
      <c r="L76" s="14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6.5" customHeight="1">
      <c r="A77" s="32"/>
      <c r="B77" s="33"/>
      <c r="C77" s="34"/>
      <c r="D77" s="34"/>
      <c r="E77" s="63" t="str">
        <f>E11</f>
        <v>A.2.2 - Přepravy a manipulace</v>
      </c>
      <c r="F77" s="34"/>
      <c r="G77" s="34"/>
      <c r="H77" s="34"/>
      <c r="I77" s="140"/>
      <c r="J77" s="34"/>
      <c r="K77" s="34"/>
      <c r="L77" s="14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2" customFormat="1" ht="6.96" customHeight="1">
      <c r="A78" s="32"/>
      <c r="B78" s="33"/>
      <c r="C78" s="34"/>
      <c r="D78" s="34"/>
      <c r="E78" s="34"/>
      <c r="F78" s="34"/>
      <c r="G78" s="34"/>
      <c r="H78" s="34"/>
      <c r="I78" s="140"/>
      <c r="J78" s="34"/>
      <c r="K78" s="34"/>
      <c r="L78" s="14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="2" customFormat="1" ht="12" customHeight="1">
      <c r="A79" s="32"/>
      <c r="B79" s="33"/>
      <c r="C79" s="26" t="s">
        <v>21</v>
      </c>
      <c r="D79" s="34"/>
      <c r="E79" s="34"/>
      <c r="F79" s="21" t="str">
        <f>F14</f>
        <v>obvod Správy tratí Karlovy Vary</v>
      </c>
      <c r="G79" s="34"/>
      <c r="H79" s="34"/>
      <c r="I79" s="143" t="s">
        <v>23</v>
      </c>
      <c r="J79" s="66" t="str">
        <f>IF(J14="","",J14)</f>
        <v>2. 12. 2019</v>
      </c>
      <c r="K79" s="34"/>
      <c r="L79" s="14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="2" customFormat="1" ht="6.96" customHeight="1">
      <c r="A80" s="32"/>
      <c r="B80" s="33"/>
      <c r="C80" s="34"/>
      <c r="D80" s="34"/>
      <c r="E80" s="34"/>
      <c r="F80" s="34"/>
      <c r="G80" s="34"/>
      <c r="H80" s="34"/>
      <c r="I80" s="140"/>
      <c r="J80" s="34"/>
      <c r="K80" s="34"/>
      <c r="L80" s="14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="2" customFormat="1" ht="15.15" customHeight="1">
      <c r="A81" s="32"/>
      <c r="B81" s="33"/>
      <c r="C81" s="26" t="s">
        <v>25</v>
      </c>
      <c r="D81" s="34"/>
      <c r="E81" s="34"/>
      <c r="F81" s="21" t="str">
        <f>E17</f>
        <v>Správa železnic, státní organizace; OŘ ÚNL</v>
      </c>
      <c r="G81" s="34"/>
      <c r="H81" s="34"/>
      <c r="I81" s="143" t="s">
        <v>33</v>
      </c>
      <c r="J81" s="30" t="str">
        <f>E23</f>
        <v xml:space="preserve"> </v>
      </c>
      <c r="K81" s="34"/>
      <c r="L81" s="14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15.15" customHeight="1">
      <c r="A82" s="32"/>
      <c r="B82" s="33"/>
      <c r="C82" s="26" t="s">
        <v>31</v>
      </c>
      <c r="D82" s="34"/>
      <c r="E82" s="34"/>
      <c r="F82" s="21" t="str">
        <f>IF(E20="","",E20)</f>
        <v>Vyplň údaj</v>
      </c>
      <c r="G82" s="34"/>
      <c r="H82" s="34"/>
      <c r="I82" s="143" t="s">
        <v>36</v>
      </c>
      <c r="J82" s="30" t="str">
        <f>E26</f>
        <v xml:space="preserve"> </v>
      </c>
      <c r="K82" s="34"/>
      <c r="L82" s="14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10.32" customHeight="1">
      <c r="A83" s="32"/>
      <c r="B83" s="33"/>
      <c r="C83" s="34"/>
      <c r="D83" s="34"/>
      <c r="E83" s="34"/>
      <c r="F83" s="34"/>
      <c r="G83" s="34"/>
      <c r="H83" s="34"/>
      <c r="I83" s="140"/>
      <c r="J83" s="34"/>
      <c r="K83" s="34"/>
      <c r="L83" s="14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9" customFormat="1" ht="29.28" customHeight="1">
      <c r="A84" s="179"/>
      <c r="B84" s="180"/>
      <c r="C84" s="181" t="s">
        <v>102</v>
      </c>
      <c r="D84" s="182" t="s">
        <v>58</v>
      </c>
      <c r="E84" s="182" t="s">
        <v>54</v>
      </c>
      <c r="F84" s="182" t="s">
        <v>55</v>
      </c>
      <c r="G84" s="182" t="s">
        <v>103</v>
      </c>
      <c r="H84" s="182" t="s">
        <v>104</v>
      </c>
      <c r="I84" s="183" t="s">
        <v>105</v>
      </c>
      <c r="J84" s="182" t="s">
        <v>99</v>
      </c>
      <c r="K84" s="184" t="s">
        <v>106</v>
      </c>
      <c r="L84" s="185"/>
      <c r="M84" s="86" t="s">
        <v>19</v>
      </c>
      <c r="N84" s="87" t="s">
        <v>43</v>
      </c>
      <c r="O84" s="87" t="s">
        <v>107</v>
      </c>
      <c r="P84" s="87" t="s">
        <v>108</v>
      </c>
      <c r="Q84" s="87" t="s">
        <v>109</v>
      </c>
      <c r="R84" s="87" t="s">
        <v>110</v>
      </c>
      <c r="S84" s="87" t="s">
        <v>111</v>
      </c>
      <c r="T84" s="88" t="s">
        <v>112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2"/>
      <c r="B85" s="33"/>
      <c r="C85" s="93" t="s">
        <v>113</v>
      </c>
      <c r="D85" s="34"/>
      <c r="E85" s="34"/>
      <c r="F85" s="34"/>
      <c r="G85" s="34"/>
      <c r="H85" s="34"/>
      <c r="I85" s="140"/>
      <c r="J85" s="186">
        <f>BK85</f>
        <v>0</v>
      </c>
      <c r="K85" s="34"/>
      <c r="L85" s="38"/>
      <c r="M85" s="89"/>
      <c r="N85" s="187"/>
      <c r="O85" s="90"/>
      <c r="P85" s="188">
        <f>SUM(P86:P101)</f>
        <v>0</v>
      </c>
      <c r="Q85" s="90"/>
      <c r="R85" s="188">
        <f>SUM(R86:R101)</f>
        <v>0</v>
      </c>
      <c r="S85" s="90"/>
      <c r="T85" s="189">
        <f>SUM(T86:T101)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72</v>
      </c>
      <c r="AU85" s="11" t="s">
        <v>100</v>
      </c>
      <c r="BK85" s="190">
        <f>SUM(BK86:BK101)</f>
        <v>0</v>
      </c>
    </row>
    <row r="86" s="2" customFormat="1" ht="21.75" customHeight="1">
      <c r="A86" s="32"/>
      <c r="B86" s="33"/>
      <c r="C86" s="191" t="s">
        <v>81</v>
      </c>
      <c r="D86" s="191" t="s">
        <v>114</v>
      </c>
      <c r="E86" s="192" t="s">
        <v>490</v>
      </c>
      <c r="F86" s="193" t="s">
        <v>491</v>
      </c>
      <c r="G86" s="194" t="s">
        <v>177</v>
      </c>
      <c r="H86" s="195">
        <v>5</v>
      </c>
      <c r="I86" s="196"/>
      <c r="J86" s="197">
        <f>ROUND(I86*H86,2)</f>
        <v>0</v>
      </c>
      <c r="K86" s="193" t="s">
        <v>118</v>
      </c>
      <c r="L86" s="38"/>
      <c r="M86" s="198" t="s">
        <v>19</v>
      </c>
      <c r="N86" s="199" t="s">
        <v>44</v>
      </c>
      <c r="O86" s="78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202" t="s">
        <v>449</v>
      </c>
      <c r="AT86" s="202" t="s">
        <v>114</v>
      </c>
      <c r="AU86" s="202" t="s">
        <v>73</v>
      </c>
      <c r="AY86" s="11" t="s">
        <v>120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1" t="s">
        <v>81</v>
      </c>
      <c r="BK86" s="203">
        <f>ROUND(I86*H86,2)</f>
        <v>0</v>
      </c>
      <c r="BL86" s="11" t="s">
        <v>449</v>
      </c>
      <c r="BM86" s="202" t="s">
        <v>492</v>
      </c>
    </row>
    <row r="87" s="2" customFormat="1">
      <c r="A87" s="32"/>
      <c r="B87" s="33"/>
      <c r="C87" s="34"/>
      <c r="D87" s="204" t="s">
        <v>122</v>
      </c>
      <c r="E87" s="34"/>
      <c r="F87" s="205" t="s">
        <v>493</v>
      </c>
      <c r="G87" s="34"/>
      <c r="H87" s="34"/>
      <c r="I87" s="140"/>
      <c r="J87" s="34"/>
      <c r="K87" s="34"/>
      <c r="L87" s="38"/>
      <c r="M87" s="206"/>
      <c r="N87" s="207"/>
      <c r="O87" s="78"/>
      <c r="P87" s="78"/>
      <c r="Q87" s="78"/>
      <c r="R87" s="78"/>
      <c r="S87" s="78"/>
      <c r="T87" s="79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1" t="s">
        <v>122</v>
      </c>
      <c r="AU87" s="11" t="s">
        <v>73</v>
      </c>
    </row>
    <row r="88" s="2" customFormat="1">
      <c r="A88" s="32"/>
      <c r="B88" s="33"/>
      <c r="C88" s="34"/>
      <c r="D88" s="204" t="s">
        <v>180</v>
      </c>
      <c r="E88" s="34"/>
      <c r="F88" s="208" t="s">
        <v>494</v>
      </c>
      <c r="G88" s="34"/>
      <c r="H88" s="34"/>
      <c r="I88" s="140"/>
      <c r="J88" s="34"/>
      <c r="K88" s="34"/>
      <c r="L88" s="38"/>
      <c r="M88" s="206"/>
      <c r="N88" s="207"/>
      <c r="O88" s="78"/>
      <c r="P88" s="78"/>
      <c r="Q88" s="78"/>
      <c r="R88" s="78"/>
      <c r="S88" s="78"/>
      <c r="T88" s="79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1" t="s">
        <v>180</v>
      </c>
      <c r="AU88" s="11" t="s">
        <v>73</v>
      </c>
    </row>
    <row r="89" s="2" customFormat="1" ht="21.75" customHeight="1">
      <c r="A89" s="32"/>
      <c r="B89" s="33"/>
      <c r="C89" s="191" t="s">
        <v>83</v>
      </c>
      <c r="D89" s="191" t="s">
        <v>114</v>
      </c>
      <c r="E89" s="192" t="s">
        <v>495</v>
      </c>
      <c r="F89" s="193" t="s">
        <v>496</v>
      </c>
      <c r="G89" s="194" t="s">
        <v>177</v>
      </c>
      <c r="H89" s="195">
        <v>5</v>
      </c>
      <c r="I89" s="196"/>
      <c r="J89" s="197">
        <f>ROUND(I89*H89,2)</f>
        <v>0</v>
      </c>
      <c r="K89" s="193" t="s">
        <v>118</v>
      </c>
      <c r="L89" s="38"/>
      <c r="M89" s="198" t="s">
        <v>19</v>
      </c>
      <c r="N89" s="199" t="s">
        <v>44</v>
      </c>
      <c r="O89" s="78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202" t="s">
        <v>449</v>
      </c>
      <c r="AT89" s="202" t="s">
        <v>114</v>
      </c>
      <c r="AU89" s="202" t="s">
        <v>73</v>
      </c>
      <c r="AY89" s="11" t="s">
        <v>120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1" t="s">
        <v>81</v>
      </c>
      <c r="BK89" s="203">
        <f>ROUND(I89*H89,2)</f>
        <v>0</v>
      </c>
      <c r="BL89" s="11" t="s">
        <v>449</v>
      </c>
      <c r="BM89" s="202" t="s">
        <v>497</v>
      </c>
    </row>
    <row r="90" s="2" customFormat="1">
      <c r="A90" s="32"/>
      <c r="B90" s="33"/>
      <c r="C90" s="34"/>
      <c r="D90" s="204" t="s">
        <v>122</v>
      </c>
      <c r="E90" s="34"/>
      <c r="F90" s="205" t="s">
        <v>498</v>
      </c>
      <c r="G90" s="34"/>
      <c r="H90" s="34"/>
      <c r="I90" s="140"/>
      <c r="J90" s="34"/>
      <c r="K90" s="34"/>
      <c r="L90" s="38"/>
      <c r="M90" s="206"/>
      <c r="N90" s="207"/>
      <c r="O90" s="78"/>
      <c r="P90" s="78"/>
      <c r="Q90" s="78"/>
      <c r="R90" s="78"/>
      <c r="S90" s="78"/>
      <c r="T90" s="79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1" t="s">
        <v>122</v>
      </c>
      <c r="AU90" s="11" t="s">
        <v>73</v>
      </c>
    </row>
    <row r="91" s="2" customFormat="1">
      <c r="A91" s="32"/>
      <c r="B91" s="33"/>
      <c r="C91" s="34"/>
      <c r="D91" s="204" t="s">
        <v>180</v>
      </c>
      <c r="E91" s="34"/>
      <c r="F91" s="208" t="s">
        <v>494</v>
      </c>
      <c r="G91" s="34"/>
      <c r="H91" s="34"/>
      <c r="I91" s="140"/>
      <c r="J91" s="34"/>
      <c r="K91" s="34"/>
      <c r="L91" s="38"/>
      <c r="M91" s="206"/>
      <c r="N91" s="207"/>
      <c r="O91" s="78"/>
      <c r="P91" s="78"/>
      <c r="Q91" s="78"/>
      <c r="R91" s="78"/>
      <c r="S91" s="78"/>
      <c r="T91" s="79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1" t="s">
        <v>180</v>
      </c>
      <c r="AU91" s="11" t="s">
        <v>73</v>
      </c>
    </row>
    <row r="92" s="2" customFormat="1" ht="33" customHeight="1">
      <c r="A92" s="32"/>
      <c r="B92" s="33"/>
      <c r="C92" s="191" t="s">
        <v>129</v>
      </c>
      <c r="D92" s="191" t="s">
        <v>114</v>
      </c>
      <c r="E92" s="192" t="s">
        <v>499</v>
      </c>
      <c r="F92" s="193" t="s">
        <v>500</v>
      </c>
      <c r="G92" s="194" t="s">
        <v>448</v>
      </c>
      <c r="H92" s="195">
        <v>10</v>
      </c>
      <c r="I92" s="196"/>
      <c r="J92" s="197">
        <f>ROUND(I92*H92,2)</f>
        <v>0</v>
      </c>
      <c r="K92" s="193" t="s">
        <v>118</v>
      </c>
      <c r="L92" s="38"/>
      <c r="M92" s="198" t="s">
        <v>19</v>
      </c>
      <c r="N92" s="199" t="s">
        <v>44</v>
      </c>
      <c r="O92" s="78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202" t="s">
        <v>449</v>
      </c>
      <c r="AT92" s="202" t="s">
        <v>114</v>
      </c>
      <c r="AU92" s="202" t="s">
        <v>73</v>
      </c>
      <c r="AY92" s="11" t="s">
        <v>120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1" t="s">
        <v>81</v>
      </c>
      <c r="BK92" s="203">
        <f>ROUND(I92*H92,2)</f>
        <v>0</v>
      </c>
      <c r="BL92" s="11" t="s">
        <v>449</v>
      </c>
      <c r="BM92" s="202" t="s">
        <v>501</v>
      </c>
    </row>
    <row r="93" s="2" customFormat="1">
      <c r="A93" s="32"/>
      <c r="B93" s="33"/>
      <c r="C93" s="34"/>
      <c r="D93" s="204" t="s">
        <v>122</v>
      </c>
      <c r="E93" s="34"/>
      <c r="F93" s="205" t="s">
        <v>502</v>
      </c>
      <c r="G93" s="34"/>
      <c r="H93" s="34"/>
      <c r="I93" s="140"/>
      <c r="J93" s="34"/>
      <c r="K93" s="34"/>
      <c r="L93" s="38"/>
      <c r="M93" s="206"/>
      <c r="N93" s="207"/>
      <c r="O93" s="78"/>
      <c r="P93" s="78"/>
      <c r="Q93" s="78"/>
      <c r="R93" s="78"/>
      <c r="S93" s="78"/>
      <c r="T93" s="79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1" t="s">
        <v>122</v>
      </c>
      <c r="AU93" s="11" t="s">
        <v>73</v>
      </c>
    </row>
    <row r="94" s="2" customFormat="1">
      <c r="A94" s="32"/>
      <c r="B94" s="33"/>
      <c r="C94" s="34"/>
      <c r="D94" s="204" t="s">
        <v>180</v>
      </c>
      <c r="E94" s="34"/>
      <c r="F94" s="208" t="s">
        <v>503</v>
      </c>
      <c r="G94" s="34"/>
      <c r="H94" s="34"/>
      <c r="I94" s="140"/>
      <c r="J94" s="34"/>
      <c r="K94" s="34"/>
      <c r="L94" s="38"/>
      <c r="M94" s="206"/>
      <c r="N94" s="207"/>
      <c r="O94" s="78"/>
      <c r="P94" s="78"/>
      <c r="Q94" s="78"/>
      <c r="R94" s="78"/>
      <c r="S94" s="78"/>
      <c r="T94" s="79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1" t="s">
        <v>180</v>
      </c>
      <c r="AU94" s="11" t="s">
        <v>73</v>
      </c>
    </row>
    <row r="95" s="2" customFormat="1" ht="33" customHeight="1">
      <c r="A95" s="32"/>
      <c r="B95" s="33"/>
      <c r="C95" s="191" t="s">
        <v>119</v>
      </c>
      <c r="D95" s="191" t="s">
        <v>114</v>
      </c>
      <c r="E95" s="192" t="s">
        <v>504</v>
      </c>
      <c r="F95" s="193" t="s">
        <v>505</v>
      </c>
      <c r="G95" s="194" t="s">
        <v>448</v>
      </c>
      <c r="H95" s="195">
        <v>10</v>
      </c>
      <c r="I95" s="196"/>
      <c r="J95" s="197">
        <f>ROUND(I95*H95,2)</f>
        <v>0</v>
      </c>
      <c r="K95" s="193" t="s">
        <v>118</v>
      </c>
      <c r="L95" s="38"/>
      <c r="M95" s="198" t="s">
        <v>19</v>
      </c>
      <c r="N95" s="199" t="s">
        <v>44</v>
      </c>
      <c r="O95" s="78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202" t="s">
        <v>449</v>
      </c>
      <c r="AT95" s="202" t="s">
        <v>114</v>
      </c>
      <c r="AU95" s="202" t="s">
        <v>73</v>
      </c>
      <c r="AY95" s="11" t="s">
        <v>120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1" t="s">
        <v>81</v>
      </c>
      <c r="BK95" s="203">
        <f>ROUND(I95*H95,2)</f>
        <v>0</v>
      </c>
      <c r="BL95" s="11" t="s">
        <v>449</v>
      </c>
      <c r="BM95" s="202" t="s">
        <v>506</v>
      </c>
    </row>
    <row r="96" s="2" customFormat="1">
      <c r="A96" s="32"/>
      <c r="B96" s="33"/>
      <c r="C96" s="34"/>
      <c r="D96" s="204" t="s">
        <v>122</v>
      </c>
      <c r="E96" s="34"/>
      <c r="F96" s="205" t="s">
        <v>507</v>
      </c>
      <c r="G96" s="34"/>
      <c r="H96" s="34"/>
      <c r="I96" s="140"/>
      <c r="J96" s="34"/>
      <c r="K96" s="34"/>
      <c r="L96" s="38"/>
      <c r="M96" s="206"/>
      <c r="N96" s="207"/>
      <c r="O96" s="78"/>
      <c r="P96" s="78"/>
      <c r="Q96" s="78"/>
      <c r="R96" s="78"/>
      <c r="S96" s="78"/>
      <c r="T96" s="79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1" t="s">
        <v>122</v>
      </c>
      <c r="AU96" s="11" t="s">
        <v>73</v>
      </c>
    </row>
    <row r="97" s="2" customFormat="1">
      <c r="A97" s="32"/>
      <c r="B97" s="33"/>
      <c r="C97" s="34"/>
      <c r="D97" s="204" t="s">
        <v>180</v>
      </c>
      <c r="E97" s="34"/>
      <c r="F97" s="208" t="s">
        <v>503</v>
      </c>
      <c r="G97" s="34"/>
      <c r="H97" s="34"/>
      <c r="I97" s="140"/>
      <c r="J97" s="34"/>
      <c r="K97" s="34"/>
      <c r="L97" s="38"/>
      <c r="M97" s="206"/>
      <c r="N97" s="207"/>
      <c r="O97" s="78"/>
      <c r="P97" s="78"/>
      <c r="Q97" s="78"/>
      <c r="R97" s="78"/>
      <c r="S97" s="78"/>
      <c r="T97" s="79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1" t="s">
        <v>180</v>
      </c>
      <c r="AU97" s="11" t="s">
        <v>73</v>
      </c>
    </row>
    <row r="98" s="2" customFormat="1" ht="21.75" customHeight="1">
      <c r="A98" s="32"/>
      <c r="B98" s="33"/>
      <c r="C98" s="191" t="s">
        <v>139</v>
      </c>
      <c r="D98" s="191" t="s">
        <v>114</v>
      </c>
      <c r="E98" s="192" t="s">
        <v>508</v>
      </c>
      <c r="F98" s="193" t="s">
        <v>509</v>
      </c>
      <c r="G98" s="194" t="s">
        <v>177</v>
      </c>
      <c r="H98" s="195">
        <v>4</v>
      </c>
      <c r="I98" s="196"/>
      <c r="J98" s="197">
        <f>ROUND(I98*H98,2)</f>
        <v>0</v>
      </c>
      <c r="K98" s="193" t="s">
        <v>118</v>
      </c>
      <c r="L98" s="38"/>
      <c r="M98" s="198" t="s">
        <v>19</v>
      </c>
      <c r="N98" s="199" t="s">
        <v>44</v>
      </c>
      <c r="O98" s="78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202" t="s">
        <v>449</v>
      </c>
      <c r="AT98" s="202" t="s">
        <v>114</v>
      </c>
      <c r="AU98" s="202" t="s">
        <v>73</v>
      </c>
      <c r="AY98" s="11" t="s">
        <v>120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1" t="s">
        <v>81</v>
      </c>
      <c r="BK98" s="203">
        <f>ROUND(I98*H98,2)</f>
        <v>0</v>
      </c>
      <c r="BL98" s="11" t="s">
        <v>449</v>
      </c>
      <c r="BM98" s="202" t="s">
        <v>510</v>
      </c>
    </row>
    <row r="99" s="2" customFormat="1">
      <c r="A99" s="32"/>
      <c r="B99" s="33"/>
      <c r="C99" s="34"/>
      <c r="D99" s="204" t="s">
        <v>122</v>
      </c>
      <c r="E99" s="34"/>
      <c r="F99" s="205" t="s">
        <v>511</v>
      </c>
      <c r="G99" s="34"/>
      <c r="H99" s="34"/>
      <c r="I99" s="140"/>
      <c r="J99" s="34"/>
      <c r="K99" s="34"/>
      <c r="L99" s="38"/>
      <c r="M99" s="206"/>
      <c r="N99" s="207"/>
      <c r="O99" s="78"/>
      <c r="P99" s="78"/>
      <c r="Q99" s="78"/>
      <c r="R99" s="78"/>
      <c r="S99" s="78"/>
      <c r="T99" s="79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1" t="s">
        <v>122</v>
      </c>
      <c r="AU99" s="11" t="s">
        <v>73</v>
      </c>
    </row>
    <row r="100" s="2" customFormat="1" ht="21.75" customHeight="1">
      <c r="A100" s="32"/>
      <c r="B100" s="33"/>
      <c r="C100" s="191" t="s">
        <v>144</v>
      </c>
      <c r="D100" s="191" t="s">
        <v>114</v>
      </c>
      <c r="E100" s="192" t="s">
        <v>512</v>
      </c>
      <c r="F100" s="193" t="s">
        <v>513</v>
      </c>
      <c r="G100" s="194" t="s">
        <v>177</v>
      </c>
      <c r="H100" s="195">
        <v>4</v>
      </c>
      <c r="I100" s="196"/>
      <c r="J100" s="197">
        <f>ROUND(I100*H100,2)</f>
        <v>0</v>
      </c>
      <c r="K100" s="193" t="s">
        <v>118</v>
      </c>
      <c r="L100" s="38"/>
      <c r="M100" s="198" t="s">
        <v>19</v>
      </c>
      <c r="N100" s="199" t="s">
        <v>44</v>
      </c>
      <c r="O100" s="78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202" t="s">
        <v>449</v>
      </c>
      <c r="AT100" s="202" t="s">
        <v>114</v>
      </c>
      <c r="AU100" s="202" t="s">
        <v>73</v>
      </c>
      <c r="AY100" s="11" t="s">
        <v>120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1" t="s">
        <v>81</v>
      </c>
      <c r="BK100" s="203">
        <f>ROUND(I100*H100,2)</f>
        <v>0</v>
      </c>
      <c r="BL100" s="11" t="s">
        <v>449</v>
      </c>
      <c r="BM100" s="202" t="s">
        <v>514</v>
      </c>
    </row>
    <row r="101" s="2" customFormat="1">
      <c r="A101" s="32"/>
      <c r="B101" s="33"/>
      <c r="C101" s="34"/>
      <c r="D101" s="204" t="s">
        <v>122</v>
      </c>
      <c r="E101" s="34"/>
      <c r="F101" s="205" t="s">
        <v>515</v>
      </c>
      <c r="G101" s="34"/>
      <c r="H101" s="34"/>
      <c r="I101" s="140"/>
      <c r="J101" s="34"/>
      <c r="K101" s="34"/>
      <c r="L101" s="38"/>
      <c r="M101" s="219"/>
      <c r="N101" s="220"/>
      <c r="O101" s="221"/>
      <c r="P101" s="221"/>
      <c r="Q101" s="221"/>
      <c r="R101" s="221"/>
      <c r="S101" s="221"/>
      <c r="T101" s="22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1" t="s">
        <v>122</v>
      </c>
      <c r="AU101" s="11" t="s">
        <v>73</v>
      </c>
    </row>
    <row r="102" s="2" customFormat="1" ht="6.96" customHeight="1">
      <c r="A102" s="32"/>
      <c r="B102" s="53"/>
      <c r="C102" s="54"/>
      <c r="D102" s="54"/>
      <c r="E102" s="54"/>
      <c r="F102" s="54"/>
      <c r="G102" s="54"/>
      <c r="H102" s="54"/>
      <c r="I102" s="169"/>
      <c r="J102" s="54"/>
      <c r="K102" s="54"/>
      <c r="L102" s="38"/>
      <c r="M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</sheetData>
  <sheetProtection sheet="1" autoFilter="0" formatColumns="0" formatRows="0" objects="1" scenarios="1" spinCount="100000" saltValue="TXdI6CkChMs8yHfW1tdtlFtCLwwYkMEobyW1saj882S/3z6a8vSMYLHn1fBIgVdYrou4l9FRW3uS+AFrT4gh2A==" hashValue="OMx8WKFTf9HKsfAK1Wp1PNNt0M/7+5y05HVbRkTk2BOMAYwCfdfeSloxrgKudhIskueBrGM1R+nGjzKo+orRZw==" algorithmName="SHA-512" password="CC35"/>
  <autoFilter ref="C84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2020-01-14T13:30:17Z</dcterms:created>
  <dcterms:modified xsi:type="dcterms:W3CDTF">2020-01-14T13:30:24Z</dcterms:modified>
</cp:coreProperties>
</file>